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ačurov chodníky 2016\VO\"/>
    </mc:Choice>
  </mc:AlternateContent>
  <bookViews>
    <workbookView xWindow="0" yWindow="0" windowWidth="7470" windowHeight="5925"/>
  </bookViews>
  <sheets>
    <sheet name="Rekapitulácia" sheetId="1" r:id="rId1"/>
    <sheet name="Krycí list stavby" sheetId="2" r:id="rId2"/>
    <sheet name="Kryci_list 11188" sheetId="3" r:id="rId3"/>
    <sheet name="Rekap 11188" sheetId="4" r:id="rId4"/>
    <sheet name="SO 11188" sheetId="5" r:id="rId5"/>
    <sheet name="Kryci_list 11190" sheetId="6" r:id="rId6"/>
    <sheet name="Rekap 11190" sheetId="7" r:id="rId7"/>
    <sheet name="SO 11190" sheetId="8" r:id="rId8"/>
    <sheet name="Kryci_list 11191" sheetId="9" r:id="rId9"/>
    <sheet name="Rekap 11191" sheetId="10" r:id="rId10"/>
    <sheet name="SO 11191" sheetId="11" r:id="rId11"/>
    <sheet name="Kryci_list 11192" sheetId="12" r:id="rId12"/>
    <sheet name="Rekap 11192" sheetId="13" r:id="rId13"/>
    <sheet name="SO 11192" sheetId="14" r:id="rId14"/>
  </sheets>
  <definedNames>
    <definedName name="_xlnm.Print_Titles" localSheetId="3">'Rekap 11188'!$9:$9</definedName>
    <definedName name="_xlnm.Print_Titles" localSheetId="6">'Rekap 11190'!$9:$9</definedName>
    <definedName name="_xlnm.Print_Titles" localSheetId="9">'Rekap 11191'!$9:$9</definedName>
    <definedName name="_xlnm.Print_Titles" localSheetId="12">'Rekap 11192'!$9:$9</definedName>
    <definedName name="_xlnm.Print_Titles" localSheetId="4">'SO 11188'!$8:$8</definedName>
    <definedName name="_xlnm.Print_Titles" localSheetId="7">'SO 11190'!$8:$8</definedName>
    <definedName name="_xlnm.Print_Titles" localSheetId="10">'SO 11191'!$8:$8</definedName>
    <definedName name="_xlnm.Print_Titles" localSheetId="13">'SO 11192'!$8:$8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J16" i="2"/>
  <c r="F18" i="2"/>
  <c r="E18" i="2"/>
  <c r="D18" i="2"/>
  <c r="F17" i="2"/>
  <c r="E17" i="2"/>
  <c r="D17" i="2"/>
  <c r="F11" i="1"/>
  <c r="D11" i="1"/>
  <c r="E10" i="1"/>
  <c r="E9" i="1"/>
  <c r="E8" i="1"/>
  <c r="E11" i="1" s="1"/>
  <c r="J17" i="2" s="1"/>
  <c r="E7" i="1"/>
  <c r="J17" i="12"/>
  <c r="K10" i="1"/>
  <c r="I30" i="12"/>
  <c r="J30" i="12" s="1"/>
  <c r="Z25" i="14"/>
  <c r="K21" i="14"/>
  <c r="J21" i="14"/>
  <c r="S21" i="14"/>
  <c r="P21" i="14"/>
  <c r="M21" i="14"/>
  <c r="I21" i="14"/>
  <c r="K20" i="14"/>
  <c r="J20" i="14"/>
  <c r="S20" i="14"/>
  <c r="P20" i="14"/>
  <c r="M20" i="14"/>
  <c r="I20" i="14"/>
  <c r="K19" i="14"/>
  <c r="J19" i="14"/>
  <c r="S19" i="14"/>
  <c r="P19" i="14"/>
  <c r="M19" i="14"/>
  <c r="I19" i="14"/>
  <c r="K18" i="14"/>
  <c r="J18" i="14"/>
  <c r="S18" i="14"/>
  <c r="P18" i="14"/>
  <c r="M18" i="14"/>
  <c r="I18" i="14"/>
  <c r="K17" i="14"/>
  <c r="J17" i="14"/>
  <c r="S17" i="14"/>
  <c r="P17" i="14"/>
  <c r="M17" i="14"/>
  <c r="I17" i="14"/>
  <c r="K16" i="14"/>
  <c r="J16" i="14"/>
  <c r="S16" i="14"/>
  <c r="P16" i="14"/>
  <c r="M16" i="14"/>
  <c r="I16" i="14"/>
  <c r="K15" i="14"/>
  <c r="J15" i="14"/>
  <c r="S15" i="14"/>
  <c r="P15" i="14"/>
  <c r="M15" i="14"/>
  <c r="I15" i="14"/>
  <c r="K14" i="14"/>
  <c r="J14" i="14"/>
  <c r="S14" i="14"/>
  <c r="P14" i="14"/>
  <c r="M14" i="14"/>
  <c r="I14" i="14"/>
  <c r="K13" i="14"/>
  <c r="J13" i="14"/>
  <c r="S13" i="14"/>
  <c r="P13" i="14"/>
  <c r="M13" i="14"/>
  <c r="I13" i="14"/>
  <c r="K12" i="14"/>
  <c r="J12" i="14"/>
  <c r="S12" i="14"/>
  <c r="P12" i="14"/>
  <c r="M12" i="14"/>
  <c r="I12" i="14"/>
  <c r="K11" i="14"/>
  <c r="K25" i="14" s="1"/>
  <c r="J11" i="14"/>
  <c r="S11" i="14"/>
  <c r="P11" i="14"/>
  <c r="L11" i="14"/>
  <c r="I11" i="14"/>
  <c r="J20" i="12"/>
  <c r="J17" i="9"/>
  <c r="K9" i="1"/>
  <c r="I30" i="9"/>
  <c r="J30" i="9" s="1"/>
  <c r="Z44" i="11"/>
  <c r="M41" i="11"/>
  <c r="C15" i="10" s="1"/>
  <c r="H41" i="11"/>
  <c r="K40" i="11"/>
  <c r="J40" i="11"/>
  <c r="S40" i="11"/>
  <c r="S41" i="11" s="1"/>
  <c r="F15" i="10" s="1"/>
  <c r="P40" i="11"/>
  <c r="P41" i="11" s="1"/>
  <c r="E15" i="10" s="1"/>
  <c r="L40" i="11"/>
  <c r="L41" i="11" s="1"/>
  <c r="B15" i="10" s="1"/>
  <c r="I40" i="11"/>
  <c r="I41" i="11" s="1"/>
  <c r="D15" i="10" s="1"/>
  <c r="H37" i="11"/>
  <c r="M37" i="11"/>
  <c r="C14" i="10" s="1"/>
  <c r="K36" i="11"/>
  <c r="J36" i="11"/>
  <c r="S36" i="11"/>
  <c r="P36" i="11"/>
  <c r="L36" i="11"/>
  <c r="I36" i="11"/>
  <c r="K35" i="11"/>
  <c r="J35" i="11"/>
  <c r="S35" i="11"/>
  <c r="P35" i="11"/>
  <c r="L35" i="11"/>
  <c r="I35" i="11"/>
  <c r="K34" i="11"/>
  <c r="J34" i="11"/>
  <c r="S34" i="11"/>
  <c r="P34" i="11"/>
  <c r="L34" i="11"/>
  <c r="I34" i="11"/>
  <c r="K33" i="11"/>
  <c r="J33" i="11"/>
  <c r="S33" i="11"/>
  <c r="S37" i="11" s="1"/>
  <c r="F14" i="10" s="1"/>
  <c r="P33" i="11"/>
  <c r="P37" i="11" s="1"/>
  <c r="E14" i="10" s="1"/>
  <c r="L33" i="11"/>
  <c r="G37" i="11" s="1"/>
  <c r="I33" i="11"/>
  <c r="I37" i="11" s="1"/>
  <c r="D14" i="10" s="1"/>
  <c r="S30" i="11"/>
  <c r="F13" i="10" s="1"/>
  <c r="H30" i="11"/>
  <c r="M30" i="11"/>
  <c r="C13" i="10" s="1"/>
  <c r="K29" i="11"/>
  <c r="J29" i="11"/>
  <c r="S29" i="11"/>
  <c r="P29" i="11"/>
  <c r="P30" i="11" s="1"/>
  <c r="E13" i="10" s="1"/>
  <c r="L29" i="11"/>
  <c r="G30" i="11" s="1"/>
  <c r="I29" i="11"/>
  <c r="I30" i="11" s="1"/>
  <c r="D13" i="10" s="1"/>
  <c r="H26" i="11"/>
  <c r="M26" i="11"/>
  <c r="C12" i="10" s="1"/>
  <c r="K25" i="11"/>
  <c r="J25" i="11"/>
  <c r="S25" i="11"/>
  <c r="P25" i="11"/>
  <c r="L25" i="11"/>
  <c r="I25" i="11"/>
  <c r="K24" i="11"/>
  <c r="J24" i="11"/>
  <c r="S24" i="11"/>
  <c r="P24" i="11"/>
  <c r="L24" i="11"/>
  <c r="I24" i="11"/>
  <c r="K23" i="11"/>
  <c r="J23" i="11"/>
  <c r="S23" i="11"/>
  <c r="P23" i="11"/>
  <c r="L23" i="11"/>
  <c r="I23" i="11"/>
  <c r="K22" i="11"/>
  <c r="J22" i="11"/>
  <c r="S22" i="11"/>
  <c r="P22" i="11"/>
  <c r="L22" i="11"/>
  <c r="I22" i="11"/>
  <c r="K21" i="11"/>
  <c r="J21" i="11"/>
  <c r="S21" i="11"/>
  <c r="P21" i="11"/>
  <c r="L21" i="11"/>
  <c r="I21" i="11"/>
  <c r="K20" i="11"/>
  <c r="J20" i="11"/>
  <c r="S20" i="11"/>
  <c r="S26" i="11" s="1"/>
  <c r="F12" i="10" s="1"/>
  <c r="P20" i="11"/>
  <c r="P26" i="11" s="1"/>
  <c r="E12" i="10" s="1"/>
  <c r="L20" i="11"/>
  <c r="G26" i="11" s="1"/>
  <c r="I20" i="11"/>
  <c r="I26" i="11" s="1"/>
  <c r="D12" i="10" s="1"/>
  <c r="H17" i="11"/>
  <c r="M17" i="11"/>
  <c r="C11" i="10" s="1"/>
  <c r="K16" i="11"/>
  <c r="J16" i="11"/>
  <c r="S16" i="11"/>
  <c r="P16" i="11"/>
  <c r="L16" i="11"/>
  <c r="I16" i="11"/>
  <c r="K15" i="11"/>
  <c r="J15" i="11"/>
  <c r="S15" i="11"/>
  <c r="P15" i="11"/>
  <c r="L15" i="11"/>
  <c r="I15" i="11"/>
  <c r="K14" i="11"/>
  <c r="J14" i="11"/>
  <c r="S14" i="11"/>
  <c r="P14" i="11"/>
  <c r="L14" i="11"/>
  <c r="I14" i="11"/>
  <c r="K13" i="11"/>
  <c r="J13" i="11"/>
  <c r="S13" i="11"/>
  <c r="P13" i="11"/>
  <c r="L13" i="11"/>
  <c r="I13" i="11"/>
  <c r="K12" i="11"/>
  <c r="J12" i="11"/>
  <c r="S12" i="11"/>
  <c r="P12" i="11"/>
  <c r="L12" i="11"/>
  <c r="I12" i="11"/>
  <c r="K11" i="11"/>
  <c r="K44" i="11" s="1"/>
  <c r="J11" i="11"/>
  <c r="S11" i="11"/>
  <c r="P11" i="11"/>
  <c r="L11" i="11"/>
  <c r="I11" i="11"/>
  <c r="J20" i="9"/>
  <c r="J17" i="6"/>
  <c r="K8" i="1"/>
  <c r="I30" i="6"/>
  <c r="J30" i="6" s="1"/>
  <c r="Z42" i="8"/>
  <c r="M39" i="8"/>
  <c r="C15" i="7" s="1"/>
  <c r="H39" i="8"/>
  <c r="K38" i="8"/>
  <c r="J38" i="8"/>
  <c r="S38" i="8"/>
  <c r="S39" i="8" s="1"/>
  <c r="F15" i="7" s="1"/>
  <c r="P38" i="8"/>
  <c r="P39" i="8" s="1"/>
  <c r="E15" i="7" s="1"/>
  <c r="L38" i="8"/>
  <c r="L39" i="8" s="1"/>
  <c r="B15" i="7" s="1"/>
  <c r="I38" i="8"/>
  <c r="I39" i="8" s="1"/>
  <c r="D15" i="7" s="1"/>
  <c r="K34" i="8"/>
  <c r="J34" i="8"/>
  <c r="S34" i="8"/>
  <c r="P34" i="8"/>
  <c r="M34" i="8"/>
  <c r="I34" i="8"/>
  <c r="K33" i="8"/>
  <c r="J33" i="8"/>
  <c r="S33" i="8"/>
  <c r="P33" i="8"/>
  <c r="M33" i="8"/>
  <c r="H35" i="8" s="1"/>
  <c r="I33" i="8"/>
  <c r="K32" i="8"/>
  <c r="J32" i="8"/>
  <c r="S32" i="8"/>
  <c r="P32" i="8"/>
  <c r="L32" i="8"/>
  <c r="I32" i="8"/>
  <c r="K31" i="8"/>
  <c r="J31" i="8"/>
  <c r="S31" i="8"/>
  <c r="P31" i="8"/>
  <c r="L31" i="8"/>
  <c r="I31" i="8"/>
  <c r="K30" i="8"/>
  <c r="J30" i="8"/>
  <c r="S30" i="8"/>
  <c r="P30" i="8"/>
  <c r="L30" i="8"/>
  <c r="I30" i="8"/>
  <c r="K29" i="8"/>
  <c r="J29" i="8"/>
  <c r="S29" i="8"/>
  <c r="P29" i="8"/>
  <c r="L29" i="8"/>
  <c r="I29" i="8"/>
  <c r="K28" i="8"/>
  <c r="J28" i="8"/>
  <c r="S28" i="8"/>
  <c r="P28" i="8"/>
  <c r="L28" i="8"/>
  <c r="I28" i="8"/>
  <c r="K27" i="8"/>
  <c r="J27" i="8"/>
  <c r="S27" i="8"/>
  <c r="P27" i="8"/>
  <c r="L27" i="8"/>
  <c r="I27" i="8"/>
  <c r="K26" i="8"/>
  <c r="J26" i="8"/>
  <c r="S26" i="8"/>
  <c r="S35" i="8" s="1"/>
  <c r="F14" i="7" s="1"/>
  <c r="P26" i="8"/>
  <c r="P35" i="8" s="1"/>
  <c r="E14" i="7" s="1"/>
  <c r="L26" i="8"/>
  <c r="G35" i="8" s="1"/>
  <c r="I26" i="8"/>
  <c r="I35" i="8" s="1"/>
  <c r="D14" i="7" s="1"/>
  <c r="S23" i="8"/>
  <c r="F13" i="7" s="1"/>
  <c r="H23" i="8"/>
  <c r="M23" i="8"/>
  <c r="C13" i="7" s="1"/>
  <c r="K22" i="8"/>
  <c r="J22" i="8"/>
  <c r="S22" i="8"/>
  <c r="P22" i="8"/>
  <c r="L22" i="8"/>
  <c r="I22" i="8"/>
  <c r="K21" i="8"/>
  <c r="J21" i="8"/>
  <c r="S21" i="8"/>
  <c r="P21" i="8"/>
  <c r="P23" i="8" s="1"/>
  <c r="E13" i="7" s="1"/>
  <c r="L21" i="8"/>
  <c r="G23" i="8" s="1"/>
  <c r="I21" i="8"/>
  <c r="I23" i="8" s="1"/>
  <c r="D13" i="7" s="1"/>
  <c r="S18" i="8"/>
  <c r="F12" i="7" s="1"/>
  <c r="H18" i="8"/>
  <c r="M18" i="8"/>
  <c r="C12" i="7" s="1"/>
  <c r="K17" i="8"/>
  <c r="J17" i="8"/>
  <c r="S17" i="8"/>
  <c r="P17" i="8"/>
  <c r="L17" i="8"/>
  <c r="I17" i="8"/>
  <c r="K16" i="8"/>
  <c r="J16" i="8"/>
  <c r="S16" i="8"/>
  <c r="P16" i="8"/>
  <c r="P18" i="8" s="1"/>
  <c r="E12" i="7" s="1"/>
  <c r="L16" i="8"/>
  <c r="G18" i="8" s="1"/>
  <c r="I16" i="8"/>
  <c r="I18" i="8" s="1"/>
  <c r="D12" i="7" s="1"/>
  <c r="S13" i="8"/>
  <c r="F11" i="7" s="1"/>
  <c r="H13" i="8"/>
  <c r="M13" i="8"/>
  <c r="C11" i="7" s="1"/>
  <c r="K12" i="8"/>
  <c r="J12" i="8"/>
  <c r="S12" i="8"/>
  <c r="P12" i="8"/>
  <c r="L12" i="8"/>
  <c r="I12" i="8"/>
  <c r="K11" i="8"/>
  <c r="K42" i="8" s="1"/>
  <c r="J11" i="8"/>
  <c r="S11" i="8"/>
  <c r="P11" i="8"/>
  <c r="L11" i="8"/>
  <c r="I11" i="8"/>
  <c r="J20" i="6"/>
  <c r="J17" i="3"/>
  <c r="K7" i="1"/>
  <c r="I30" i="3"/>
  <c r="J30" i="3" s="1"/>
  <c r="Z39" i="5"/>
  <c r="M36" i="5"/>
  <c r="C15" i="4" s="1"/>
  <c r="H36" i="5"/>
  <c r="K35" i="5"/>
  <c r="J35" i="5"/>
  <c r="S35" i="5"/>
  <c r="S36" i="5" s="1"/>
  <c r="F15" i="4" s="1"/>
  <c r="P35" i="5"/>
  <c r="P36" i="5" s="1"/>
  <c r="E15" i="4" s="1"/>
  <c r="L35" i="5"/>
  <c r="L36" i="5" s="1"/>
  <c r="B15" i="4" s="1"/>
  <c r="I35" i="5"/>
  <c r="I36" i="5" s="1"/>
  <c r="D15" i="4" s="1"/>
  <c r="K31" i="5"/>
  <c r="J31" i="5"/>
  <c r="S31" i="5"/>
  <c r="P31" i="5"/>
  <c r="M31" i="5"/>
  <c r="H32" i="5" s="1"/>
  <c r="I31" i="5"/>
  <c r="K30" i="5"/>
  <c r="J30" i="5"/>
  <c r="S30" i="5"/>
  <c r="P30" i="5"/>
  <c r="L30" i="5"/>
  <c r="I30" i="5"/>
  <c r="K29" i="5"/>
  <c r="J29" i="5"/>
  <c r="S29" i="5"/>
  <c r="P29" i="5"/>
  <c r="L29" i="5"/>
  <c r="I29" i="5"/>
  <c r="K28" i="5"/>
  <c r="J28" i="5"/>
  <c r="S28" i="5"/>
  <c r="P28" i="5"/>
  <c r="L28" i="5"/>
  <c r="I28" i="5"/>
  <c r="K27" i="5"/>
  <c r="J27" i="5"/>
  <c r="S27" i="5"/>
  <c r="P27" i="5"/>
  <c r="L27" i="5"/>
  <c r="I27" i="5"/>
  <c r="K26" i="5"/>
  <c r="J26" i="5"/>
  <c r="S26" i="5"/>
  <c r="P26" i="5"/>
  <c r="L26" i="5"/>
  <c r="I26" i="5"/>
  <c r="K25" i="5"/>
  <c r="J25" i="5"/>
  <c r="S25" i="5"/>
  <c r="S32" i="5" s="1"/>
  <c r="F14" i="4" s="1"/>
  <c r="P25" i="5"/>
  <c r="P32" i="5" s="1"/>
  <c r="E14" i="4" s="1"/>
  <c r="L25" i="5"/>
  <c r="G32" i="5" s="1"/>
  <c r="I25" i="5"/>
  <c r="I32" i="5" s="1"/>
  <c r="D14" i="4" s="1"/>
  <c r="S22" i="5"/>
  <c r="F13" i="4" s="1"/>
  <c r="H22" i="5"/>
  <c r="M22" i="5"/>
  <c r="C13" i="4" s="1"/>
  <c r="K21" i="5"/>
  <c r="J21" i="5"/>
  <c r="S21" i="5"/>
  <c r="P21" i="5"/>
  <c r="P22" i="5" s="1"/>
  <c r="E13" i="4" s="1"/>
  <c r="L21" i="5"/>
  <c r="G22" i="5" s="1"/>
  <c r="I21" i="5"/>
  <c r="I22" i="5" s="1"/>
  <c r="D13" i="4" s="1"/>
  <c r="S18" i="5"/>
  <c r="F12" i="4" s="1"/>
  <c r="H18" i="5"/>
  <c r="M18" i="5"/>
  <c r="C12" i="4" s="1"/>
  <c r="K17" i="5"/>
  <c r="J17" i="5"/>
  <c r="S17" i="5"/>
  <c r="P17" i="5"/>
  <c r="L17" i="5"/>
  <c r="I17" i="5"/>
  <c r="K16" i="5"/>
  <c r="J16" i="5"/>
  <c r="S16" i="5"/>
  <c r="P16" i="5"/>
  <c r="P18" i="5" s="1"/>
  <c r="E12" i="4" s="1"/>
  <c r="L16" i="5"/>
  <c r="G18" i="5" s="1"/>
  <c r="I16" i="5"/>
  <c r="I18" i="5" s="1"/>
  <c r="D12" i="4" s="1"/>
  <c r="S13" i="5"/>
  <c r="F11" i="4" s="1"/>
  <c r="H13" i="5"/>
  <c r="M13" i="5"/>
  <c r="C11" i="4" s="1"/>
  <c r="K12" i="5"/>
  <c r="J12" i="5"/>
  <c r="S12" i="5"/>
  <c r="P12" i="5"/>
  <c r="L12" i="5"/>
  <c r="I12" i="5"/>
  <c r="K11" i="5"/>
  <c r="K39" i="5" s="1"/>
  <c r="J11" i="5"/>
  <c r="S11" i="5"/>
  <c r="P11" i="5"/>
  <c r="L11" i="5"/>
  <c r="I11" i="5"/>
  <c r="I13" i="5" s="1"/>
  <c r="D11" i="4" s="1"/>
  <c r="J20" i="3"/>
  <c r="J20" i="2" l="1"/>
  <c r="S25" i="14"/>
  <c r="F14" i="13" s="1"/>
  <c r="I22" i="14"/>
  <c r="D11" i="13" s="1"/>
  <c r="H22" i="14"/>
  <c r="M22" i="14"/>
  <c r="C11" i="13" s="1"/>
  <c r="S22" i="14"/>
  <c r="F11" i="13" s="1"/>
  <c r="I24" i="14"/>
  <c r="D12" i="13" s="1"/>
  <c r="F16" i="12" s="1"/>
  <c r="J22" i="12" s="1"/>
  <c r="M24" i="14"/>
  <c r="C12" i="13" s="1"/>
  <c r="E16" i="12" s="1"/>
  <c r="S24" i="14"/>
  <c r="F12" i="13" s="1"/>
  <c r="H25" i="14"/>
  <c r="G22" i="14"/>
  <c r="L22" i="14"/>
  <c r="B11" i="13" s="1"/>
  <c r="P22" i="14"/>
  <c r="E11" i="13" s="1"/>
  <c r="G24" i="14"/>
  <c r="P24" i="14"/>
  <c r="E12" i="13" s="1"/>
  <c r="I17" i="11"/>
  <c r="D11" i="10" s="1"/>
  <c r="S17" i="11"/>
  <c r="F11" i="10" s="1"/>
  <c r="I43" i="11"/>
  <c r="D16" i="10" s="1"/>
  <c r="F16" i="9" s="1"/>
  <c r="F23" i="9" s="1"/>
  <c r="H43" i="11"/>
  <c r="M43" i="11"/>
  <c r="C16" i="10" s="1"/>
  <c r="S43" i="11"/>
  <c r="F16" i="10" s="1"/>
  <c r="H44" i="11"/>
  <c r="M44" i="11"/>
  <c r="C18" i="10" s="1"/>
  <c r="L17" i="11"/>
  <c r="B11" i="10" s="1"/>
  <c r="G17" i="11"/>
  <c r="P17" i="11"/>
  <c r="E11" i="10" s="1"/>
  <c r="L26" i="11"/>
  <c r="B12" i="10" s="1"/>
  <c r="L30" i="11"/>
  <c r="B13" i="10" s="1"/>
  <c r="L37" i="11"/>
  <c r="B14" i="10" s="1"/>
  <c r="G41" i="11"/>
  <c r="P43" i="11"/>
  <c r="E16" i="10" s="1"/>
  <c r="E16" i="9"/>
  <c r="I13" i="8"/>
  <c r="D11" i="7" s="1"/>
  <c r="M35" i="8"/>
  <c r="C14" i="7" s="1"/>
  <c r="I41" i="8"/>
  <c r="D16" i="7" s="1"/>
  <c r="F16" i="6" s="1"/>
  <c r="H41" i="8"/>
  <c r="S41" i="8"/>
  <c r="F16" i="7" s="1"/>
  <c r="L13" i="8"/>
  <c r="B11" i="7" s="1"/>
  <c r="G13" i="8"/>
  <c r="P13" i="8"/>
  <c r="E11" i="7" s="1"/>
  <c r="L18" i="8"/>
  <c r="B12" i="7" s="1"/>
  <c r="L23" i="8"/>
  <c r="B13" i="7" s="1"/>
  <c r="L35" i="8"/>
  <c r="B14" i="7" s="1"/>
  <c r="G39" i="8"/>
  <c r="P41" i="8"/>
  <c r="E16" i="7" s="1"/>
  <c r="S39" i="5"/>
  <c r="F18" i="4" s="1"/>
  <c r="M32" i="5"/>
  <c r="C14" i="4" s="1"/>
  <c r="I38" i="5"/>
  <c r="D16" i="4" s="1"/>
  <c r="F16" i="3" s="1"/>
  <c r="H38" i="5"/>
  <c r="M38" i="5"/>
  <c r="C16" i="4" s="1"/>
  <c r="E16" i="3" s="1"/>
  <c r="S38" i="5"/>
  <c r="F16" i="4" s="1"/>
  <c r="I39" i="5"/>
  <c r="L13" i="5"/>
  <c r="B11" i="4" s="1"/>
  <c r="G13" i="5"/>
  <c r="P13" i="5"/>
  <c r="E11" i="4" s="1"/>
  <c r="L18" i="5"/>
  <c r="B12" i="4" s="1"/>
  <c r="L22" i="5"/>
  <c r="B13" i="4" s="1"/>
  <c r="L32" i="5"/>
  <c r="B14" i="4" s="1"/>
  <c r="G36" i="5"/>
  <c r="G38" i="5"/>
  <c r="P38" i="5"/>
  <c r="E16" i="4" s="1"/>
  <c r="G43" i="11" l="1"/>
  <c r="G41" i="8"/>
  <c r="M39" i="5"/>
  <c r="C18" i="4" s="1"/>
  <c r="F23" i="3"/>
  <c r="F16" i="2"/>
  <c r="F20" i="2" s="1"/>
  <c r="D18" i="4"/>
  <c r="B7" i="1"/>
  <c r="I25" i="14"/>
  <c r="L24" i="14"/>
  <c r="B12" i="13" s="1"/>
  <c r="D16" i="12" s="1"/>
  <c r="H24" i="14"/>
  <c r="P25" i="14"/>
  <c r="E14" i="13" s="1"/>
  <c r="M25" i="14"/>
  <c r="C14" i="13" s="1"/>
  <c r="L25" i="14"/>
  <c r="B14" i="13" s="1"/>
  <c r="J24" i="12"/>
  <c r="F24" i="12"/>
  <c r="F22" i="12"/>
  <c r="F20" i="12"/>
  <c r="J23" i="12"/>
  <c r="F23" i="12"/>
  <c r="S44" i="11"/>
  <c r="F18" i="10" s="1"/>
  <c r="P44" i="11"/>
  <c r="E18" i="10" s="1"/>
  <c r="L43" i="11"/>
  <c r="B16" i="10" s="1"/>
  <c r="D16" i="9" s="1"/>
  <c r="I44" i="11"/>
  <c r="J22" i="9"/>
  <c r="J24" i="9"/>
  <c r="F24" i="9"/>
  <c r="J23" i="9"/>
  <c r="F22" i="9"/>
  <c r="F20" i="9"/>
  <c r="S42" i="8"/>
  <c r="F18" i="7" s="1"/>
  <c r="P42" i="8"/>
  <c r="E18" i="7" s="1"/>
  <c r="L41" i="8"/>
  <c r="B16" i="7" s="1"/>
  <c r="D16" i="6" s="1"/>
  <c r="M41" i="8"/>
  <c r="I42" i="8"/>
  <c r="J24" i="6"/>
  <c r="J22" i="6"/>
  <c r="F23" i="6"/>
  <c r="J23" i="6"/>
  <c r="F24" i="6"/>
  <c r="F22" i="6"/>
  <c r="F20" i="6"/>
  <c r="L38" i="5"/>
  <c r="B16" i="4" s="1"/>
  <c r="D16" i="3" s="1"/>
  <c r="H39" i="5"/>
  <c r="L39" i="5"/>
  <c r="B18" i="4" s="1"/>
  <c r="P39" i="5"/>
  <c r="E18" i="4" s="1"/>
  <c r="J22" i="3"/>
  <c r="J22" i="2" s="1"/>
  <c r="J24" i="3"/>
  <c r="J24" i="2" s="1"/>
  <c r="J23" i="3"/>
  <c r="F22" i="3"/>
  <c r="F20" i="3"/>
  <c r="F24" i="3"/>
  <c r="D14" i="13" l="1"/>
  <c r="B10" i="1"/>
  <c r="D16" i="2"/>
  <c r="G25" i="14"/>
  <c r="F24" i="2"/>
  <c r="J26" i="9"/>
  <c r="C9" i="1" s="1"/>
  <c r="D18" i="10"/>
  <c r="B9" i="1"/>
  <c r="G9" i="1" s="1"/>
  <c r="J23" i="2"/>
  <c r="D18" i="7"/>
  <c r="B8" i="1"/>
  <c r="F22" i="2"/>
  <c r="F23" i="2"/>
  <c r="J26" i="12"/>
  <c r="L44" i="11"/>
  <c r="B18" i="10" s="1"/>
  <c r="G44" i="11"/>
  <c r="C16" i="7"/>
  <c r="E16" i="6" s="1"/>
  <c r="E16" i="2" s="1"/>
  <c r="M42" i="8"/>
  <c r="C18" i="7" s="1"/>
  <c r="L42" i="8"/>
  <c r="B18" i="7" s="1"/>
  <c r="H42" i="8"/>
  <c r="G42" i="8"/>
  <c r="J26" i="6"/>
  <c r="G39" i="5"/>
  <c r="J26" i="3"/>
  <c r="J28" i="12" l="1"/>
  <c r="C10" i="1"/>
  <c r="G10" i="1" s="1"/>
  <c r="J28" i="9"/>
  <c r="J26" i="2"/>
  <c r="J28" i="2" s="1"/>
  <c r="B11" i="1"/>
  <c r="J28" i="6"/>
  <c r="C8" i="1"/>
  <c r="G8" i="1" s="1"/>
  <c r="J28" i="3"/>
  <c r="I29" i="3" s="1"/>
  <c r="J29" i="3" s="1"/>
  <c r="J31" i="3" s="1"/>
  <c r="C7" i="1"/>
  <c r="I29" i="12"/>
  <c r="J29" i="12" s="1"/>
  <c r="J31" i="12" s="1"/>
  <c r="I29" i="9"/>
  <c r="J29" i="9" s="1"/>
  <c r="J31" i="9" s="1"/>
  <c r="I29" i="6"/>
  <c r="J29" i="6" s="1"/>
  <c r="J31" i="6" s="1"/>
  <c r="C11" i="1" l="1"/>
  <c r="G7" i="1"/>
  <c r="G11" i="1" s="1"/>
  <c r="B12" i="1" l="1"/>
  <c r="B13" i="1" s="1"/>
  <c r="G13" i="1" l="1"/>
  <c r="I30" i="2"/>
  <c r="J30" i="2" s="1"/>
  <c r="I29" i="2"/>
  <c r="J29" i="2" s="1"/>
  <c r="G12" i="1"/>
  <c r="J31" i="2" l="1"/>
  <c r="G14" i="1"/>
</calcChain>
</file>

<file path=xl/sharedStrings.xml><?xml version="1.0" encoding="utf-8"?>
<sst xmlns="http://schemas.openxmlformats.org/spreadsheetml/2006/main" count="761" uniqueCount="182">
  <si>
    <t>Rekapitulácia rozpočtu</t>
  </si>
  <si>
    <t>Stavba Rekonštrukcia a oprava miestnych chodníkov na ulici Dargovskej a prepojenie ulíc Dlhá a Jarková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</si>
  <si>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</si>
  <si>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</si>
  <si>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</si>
  <si>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</si>
  <si>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</si>
  <si>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</si>
  <si>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</si>
  <si>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</si>
  <si>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</si>
  <si>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</si>
  <si>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11188  Časť 1 - ulica Dargovských hrdinov od ulice Družstevnej po ulicu Osloboditeľov</t>
  </si>
  <si>
    <t>SO 11190  Časť 2 - ulica Dargovských hrdinov od ulice Jarkovej po ulicu Dlhú</t>
  </si>
  <si>
    <t>SO 11191  Časť 3 - prepojenie ulíc Dlhá a Jarková</t>
  </si>
  <si>
    <t>SO 11192  Dočasné dopravné značenie</t>
  </si>
  <si>
    <t>Krycí list rozpočtu</t>
  </si>
  <si>
    <t xml:space="preserve">Miesto: </t>
  </si>
  <si>
    <t>Objekt Časť 1 - ulica Dargovských hrdinov od ulice Družstevnej po ulicu Osloboditeľov</t>
  </si>
  <si>
    <t xml:space="preserve">Ks: </t>
  </si>
  <si>
    <t xml:space="preserve">Zákazka: </t>
  </si>
  <si>
    <t>Spracoval: Ing. Ján Halgaš</t>
  </si>
  <si>
    <t xml:space="preserve">Dňa </t>
  </si>
  <si>
    <t>15.09.2016</t>
  </si>
  <si>
    <t>Odberateľ: Obec Sačurov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</si>
  <si>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</si>
  <si>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</si>
  <si>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</si>
  <si>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</si>
  <si>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</si>
  <si>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</si>
  <si>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</si>
  <si>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</si>
  <si>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</si>
  <si>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</si>
  <si>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</si>
  <si>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</si>
  <si>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</si>
  <si>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</si>
  <si>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</si>
  <si>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</si>
  <si>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</si>
  <si>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</si>
  <si>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</si>
  <si>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</si>
  <si>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</si>
  <si>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</si>
  <si>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</si>
  <si>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</si>
  <si>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</si>
  <si>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</si>
  <si>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</si>
  <si>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</si>
  <si>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</si>
  <si>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</si>
  <si>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</si>
  <si>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</si>
  <si>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</si>
  <si>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</si>
  <si>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</si>
  <si>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</si>
  <si>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</si>
  <si>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</si>
  <si>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</si>
  <si>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15.09.2016</t>
  </si>
  <si>
    <t>Prehľad rozpočtových nákladov</t>
  </si>
  <si>
    <t>Práce HSV</t>
  </si>
  <si>
    <t>ZEMNÉ PRÁCE</t>
  </si>
  <si>
    <t>SPEVNENÉ PLOCHY</t>
  </si>
  <si>
    <t>POTRUBNÉ ROZVODY</t>
  </si>
  <si>
    <t>OSTATNÉ PRÁCE</t>
  </si>
  <si>
    <t>PRESUNY HMÔT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</si>
  <si>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</si>
  <si>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</si>
  <si>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</si>
  <si>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</si>
  <si>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</si>
  <si>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</si>
  <si>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</si>
  <si>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</si>
  <si>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</si>
  <si>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</si>
  <si>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221/B 1</t>
  </si>
  <si>
    <t xml:space="preserve"> 113107241</t>
  </si>
  <si>
    <t>Odstránenie podkladu alebo krytu nad 200 m2 asfaltového, hr. vrstvy do 50 mm 0,098 t</t>
  </si>
  <si>
    <t>m2</t>
  </si>
  <si>
    <t xml:space="preserve"> 113207111</t>
  </si>
  <si>
    <t>Vytrhanie obrúb betónových, s vybúraním lôžka, z dlažobných kociek,  -0,11500t</t>
  </si>
  <si>
    <t>m</t>
  </si>
  <si>
    <t>221/A 1</t>
  </si>
  <si>
    <t xml:space="preserve"> 573111111</t>
  </si>
  <si>
    <t>Postrek asfaltový infiltračný s posypom kamenivom z asfaltu cestného v množstve 0,60 kg/m2</t>
  </si>
  <si>
    <t xml:space="preserve"> 577131211</t>
  </si>
  <si>
    <t>Betón asfaltový po zhutnení. jemnozrnný AC 8  hr.40mm</t>
  </si>
  <si>
    <t>221/C 1</t>
  </si>
  <si>
    <t xml:space="preserve"> 899331111</t>
  </si>
  <si>
    <t>Výšková úprava uličného vstupu alebo vpuste do 200 mm zvýšením poklopu</t>
  </si>
  <si>
    <t>kus</t>
  </si>
  <si>
    <t xml:space="preserve"> 13/B 1</t>
  </si>
  <si>
    <t xml:space="preserve"> SKLADKA</t>
  </si>
  <si>
    <t>Poplatok za uloženie sute na skládku</t>
  </si>
  <si>
    <t>T</t>
  </si>
  <si>
    <t xml:space="preserve"> 916161111</t>
  </si>
  <si>
    <t>Osadenie cestného obrubníka s bočnou oporou z bet. tr. C 12/15 do lôžka z betónu</t>
  </si>
  <si>
    <t xml:space="preserve"> 918101111</t>
  </si>
  <si>
    <t>Lôžko pod obrub., krajníky alebo obruby z dlažob. kociek z betónu prostého tr. C 10/12,5</t>
  </si>
  <si>
    <t>m3</t>
  </si>
  <si>
    <t xml:space="preserve"> 979084216</t>
  </si>
  <si>
    <t>Vodorovná doprava vybúraných hmôt po suchu bez naloženia, ale so zložením na vzdialenosť do 5 km</t>
  </si>
  <si>
    <t>t</t>
  </si>
  <si>
    <t xml:space="preserve"> 979084219</t>
  </si>
  <si>
    <t>Príplatok k cene za každých ďalších aj začatých 5 km nad 5 km</t>
  </si>
  <si>
    <t xml:space="preserve"> 979087212</t>
  </si>
  <si>
    <t>Nakladanie na dopravné prostriedky pre vodorovnú dopravu sutiny</t>
  </si>
  <si>
    <t>S/S70</t>
  </si>
  <si>
    <t xml:space="preserve"> 5922924900</t>
  </si>
  <si>
    <t>Obrubník cestný so skosením 100x26x15 cm farba sivá</t>
  </si>
  <si>
    <t>ks</t>
  </si>
  <si>
    <t xml:space="preserve"> 998225311</t>
  </si>
  <si>
    <t>Presun hmôt pre opravy a údržbu komunikácií a letísk s krytom asfaltovým alebo betónovým</t>
  </si>
  <si>
    <t>Časť 1 - ulica Dargovských hrdinov od ulice Družstevnej po ulicu Osloboditeľov</t>
  </si>
  <si>
    <t>Objekt Časť 2 - ulica Dargovských hrdinov od ulice Jarkovej po ulicu Dlhú</t>
  </si>
  <si>
    <t xml:space="preserve"> 899431111</t>
  </si>
  <si>
    <t>Výšková úprava uličného vstupu alebo vpuste do 200mm zvýšením hydrantových poklopov</t>
  </si>
  <si>
    <t xml:space="preserve"> 917762111</t>
  </si>
  <si>
    <t>Osadenie chodník. obrubníka betónového s oporou z betónu prostého tr. C 10/12,5 do lôžka</t>
  </si>
  <si>
    <t xml:space="preserve"> 5922924500</t>
  </si>
  <si>
    <t>Obrubník parkový 100x20x5 cm farba sivá</t>
  </si>
  <si>
    <t>Časť 2 - ulica Dargovských hrdinov od ulice Jarkovej po ulicu Dlhú</t>
  </si>
  <si>
    <t>Objekt Časť 3 - prepojenie ulíc Dlhá a Jarková</t>
  </si>
  <si>
    <t xml:space="preserve">  1/A 1</t>
  </si>
  <si>
    <t xml:space="preserve"> 122201101</t>
  </si>
  <si>
    <t>Odkopávka a prekopávka nezapažená v hornine 3,do 100 m3</t>
  </si>
  <si>
    <t xml:space="preserve"> 122201109</t>
  </si>
  <si>
    <t>Príplatok k cenám za lepivosť horniny</t>
  </si>
  <si>
    <t xml:space="preserve"> 162301102</t>
  </si>
  <si>
    <t>Vodorovné premiestnenie výkopku tr.1-4,do 1000 m</t>
  </si>
  <si>
    <t xml:space="preserve"> 171201101</t>
  </si>
  <si>
    <t>Uloženie sypaniny do násypov s rozprestretím sypaniny vo vrstvách a s hrubým urovnaním nezhutnených</t>
  </si>
  <si>
    <t xml:space="preserve"> 181101102</t>
  </si>
  <si>
    <t>Úprava pláne v zárezoch v hornine 1-4 so zhutnením</t>
  </si>
  <si>
    <t xml:space="preserve"> 113107242</t>
  </si>
  <si>
    <t>Odstránenie podkladu alebo krytu asfaltového nad 200 m2,hr.nad 50 do 100 mm 0,181 t</t>
  </si>
  <si>
    <t xml:space="preserve"> 564721111</t>
  </si>
  <si>
    <t>Podklad alebo kryt z kameniva hrubého drveného veľ. 32-63 mm s rozprestretím a zhutn.hr.50 mm</t>
  </si>
  <si>
    <t xml:space="preserve"> 564722111</t>
  </si>
  <si>
    <t>Podklad alebo kryt z kameniva hrubého drveného veľ. 0-32mm(vibr.štrk) po zhut.hr. 50 mm</t>
  </si>
  <si>
    <t xml:space="preserve"> 569831111</t>
  </si>
  <si>
    <t>Spevnenie krajníc alebo komunikácií pre peších z frezovaného materiálu 0-32 mm, rozprestrenie,zhutnenie,hr.100 mm</t>
  </si>
  <si>
    <t>Betón asfaltový po zhutnení. jemnozrný AC 8  hr.40mm</t>
  </si>
  <si>
    <t>Betón asfaltový po zhutnení strednozrnný AC 16  hr.40mm</t>
  </si>
  <si>
    <t>Časť 3 - prepojenie ulíc Dlhá a Jarková</t>
  </si>
  <si>
    <t>Objekt Dočasné dopravné značenie</t>
  </si>
  <si>
    <t xml:space="preserve"> 914001111</t>
  </si>
  <si>
    <t>Osadenie a montáž cestnej zvislej dopravnej značky na stľpik,stľp,konzolu alebo objekt</t>
  </si>
  <si>
    <t>S/S40</t>
  </si>
  <si>
    <t xml:space="preserve"> 4044711086</t>
  </si>
  <si>
    <t>Dopravná značka zákaz predchádzania, Al / Reflexnosť - B29a  - nájom</t>
  </si>
  <si>
    <t xml:space="preserve"> 4044711098</t>
  </si>
  <si>
    <t>Dopravná značka najvyššia dovolená rýchlosť 30 km/h , Al / Reflexnosť -  kod  B31a  - nájom</t>
  </si>
  <si>
    <t xml:space="preserve"> 4044711124</t>
  </si>
  <si>
    <t>Dopravné značky Prednosť protiidúcich vozidiel, Al / Reflexnosť - mmkod  P10  - nájom</t>
  </si>
  <si>
    <t xml:space="preserve"> 4044711134</t>
  </si>
  <si>
    <t>Dopravná značka koniec viacerých zákazov, Al / Reflexnosť - kod  B39 nájom</t>
  </si>
  <si>
    <t xml:space="preserve"> 4044712022</t>
  </si>
  <si>
    <t>Dopravná značka zúžená vozovka sprava , Al / Reflexnosť -  kod  A4b  - nájom</t>
  </si>
  <si>
    <t xml:space="preserve"> 4044712025</t>
  </si>
  <si>
    <t>Dopravná značka zúžená vozovka zľava, Al / Reflexnosť -  kod  A4c nájom</t>
  </si>
  <si>
    <t xml:space="preserve"> 4044712070</t>
  </si>
  <si>
    <t>Dopravná značka práca, Al / Reflexnosť - kod  A19 - nájom</t>
  </si>
  <si>
    <t xml:space="preserve"> 4044713019</t>
  </si>
  <si>
    <t>Dopravná značka prikázaný smer obchádzania vľavo, Al / Reflexnosť - kod  C6b  - nájom</t>
  </si>
  <si>
    <t xml:space="preserve"> 4044725020</t>
  </si>
  <si>
    <t>Dopravné značky Prednosť pred protiidúcimi vozidlami , Al / Reflexnosť  kod P11 nájom</t>
  </si>
  <si>
    <t xml:space="preserve"> 4044755209</t>
  </si>
  <si>
    <t>Dopravná značka smerová doská ľavá Al / Reflexnosť  kod  Z4a  - nájom</t>
  </si>
  <si>
    <t>Dočasné dopravné značenie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</si>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</sst>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abSelected="1" workbookViewId="0">
      <selection activeCell="F22" sqref="F22"/>
    </sheetView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ht="23.25" x14ac:dyDescent="0.25">
      <c r="A7" s="190" t="s">
        <v>12</v>
      </c>
      <c r="B7" s="177">
        <f>'SO 11188'!I39-Rekapitulácia!D7</f>
        <v>0</v>
      </c>
      <c r="C7" s="177">
        <f>'Kryci_list 11188'!J26</f>
        <v>0</v>
      </c>
      <c r="D7" s="177">
        <v>0</v>
      </c>
      <c r="E7" s="177">
        <f>'Kryci_list 11188'!J17</f>
        <v>0</v>
      </c>
      <c r="F7" s="177">
        <v>0</v>
      </c>
      <c r="G7" s="177">
        <f>B7+C7+D7+E7+F7</f>
        <v>0</v>
      </c>
      <c r="K7">
        <f>'SO 11188'!K39</f>
        <v>0</v>
      </c>
      <c r="Q7">
        <v>30.126000000000001</v>
      </c>
    </row>
    <row r="8" spans="1:26" ht="23.25" x14ac:dyDescent="0.25">
      <c r="A8" s="190" t="s">
        <v>13</v>
      </c>
      <c r="B8" s="177">
        <f>'SO 11190'!I42-Rekapitulácia!D8</f>
        <v>0</v>
      </c>
      <c r="C8" s="177">
        <f>'Kryci_list 11190'!J26</f>
        <v>0</v>
      </c>
      <c r="D8" s="177">
        <v>0</v>
      </c>
      <c r="E8" s="177">
        <f>'Kryci_list 11190'!J17</f>
        <v>0</v>
      </c>
      <c r="F8" s="177">
        <v>0</v>
      </c>
      <c r="G8" s="177">
        <f>B8+C8+D8+E8+F8</f>
        <v>0</v>
      </c>
      <c r="K8">
        <f>'SO 11190'!K42</f>
        <v>0</v>
      </c>
      <c r="Q8">
        <v>30.126000000000001</v>
      </c>
    </row>
    <row r="9" spans="1:26" ht="23.25" x14ac:dyDescent="0.25">
      <c r="A9" s="190" t="s">
        <v>14</v>
      </c>
      <c r="B9" s="177">
        <f>'SO 11191'!I44-Rekapitulácia!D9</f>
        <v>0</v>
      </c>
      <c r="C9" s="177">
        <f>'Kryci_list 11191'!J26</f>
        <v>0</v>
      </c>
      <c r="D9" s="177">
        <v>0</v>
      </c>
      <c r="E9" s="177">
        <f>'Kryci_list 11191'!J17</f>
        <v>0</v>
      </c>
      <c r="F9" s="177">
        <v>0</v>
      </c>
      <c r="G9" s="177">
        <f>B9+C9+D9+E9+F9</f>
        <v>0</v>
      </c>
      <c r="K9">
        <f>'SO 11191'!K44</f>
        <v>0</v>
      </c>
      <c r="Q9">
        <v>30.126000000000001</v>
      </c>
    </row>
    <row r="10" spans="1:26" x14ac:dyDescent="0.25">
      <c r="A10" s="191" t="s">
        <v>15</v>
      </c>
      <c r="B10" s="76">
        <f>'SO 11192'!I25-Rekapitulácia!D10</f>
        <v>0</v>
      </c>
      <c r="C10" s="76">
        <f>'Kryci_list 11192'!J26</f>
        <v>0</v>
      </c>
      <c r="D10" s="76">
        <v>0</v>
      </c>
      <c r="E10" s="76">
        <f>'Kryci_list 11192'!J17</f>
        <v>0</v>
      </c>
      <c r="F10" s="76">
        <v>0</v>
      </c>
      <c r="G10" s="76">
        <f>B10+C10+D10+E10+F10</f>
        <v>0</v>
      </c>
      <c r="K10">
        <f>'SO 11192'!K25</f>
        <v>0</v>
      </c>
      <c r="Q10">
        <v>30.126000000000001</v>
      </c>
    </row>
    <row r="11" spans="1:26" x14ac:dyDescent="0.25">
      <c r="A11" s="183" t="s">
        <v>177</v>
      </c>
      <c r="B11" s="184">
        <f>SUM(B7:B10)</f>
        <v>0</v>
      </c>
      <c r="C11" s="184">
        <f>SUM(C7:C10)</f>
        <v>0</v>
      </c>
      <c r="D11" s="184">
        <f>SUM(D7:D10)</f>
        <v>0</v>
      </c>
      <c r="E11" s="184">
        <f>SUM(E7:E10)</f>
        <v>0</v>
      </c>
      <c r="F11" s="184">
        <f>SUM(F7:F10)</f>
        <v>0</v>
      </c>
      <c r="G11" s="184">
        <f>SUM(G7:G10)-SUM(Z7:Z10)</f>
        <v>0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81" t="s">
        <v>178</v>
      </c>
      <c r="B12" s="182">
        <f>G11-SUM(Rekapitulácia!K7:'Rekapitulácia'!K10)*1</f>
        <v>0</v>
      </c>
      <c r="C12" s="182"/>
      <c r="D12" s="182"/>
      <c r="E12" s="182"/>
      <c r="F12" s="182"/>
      <c r="G12" s="182">
        <f>ROUND(((ROUND(B12,2)*20)/100),2)*1</f>
        <v>0</v>
      </c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5" t="s">
        <v>179</v>
      </c>
      <c r="B13" s="179">
        <f>(G11-B12)</f>
        <v>0</v>
      </c>
      <c r="C13" s="179"/>
      <c r="D13" s="179"/>
      <c r="E13" s="179"/>
      <c r="F13" s="179"/>
      <c r="G13" s="179">
        <f>ROUND(((ROUND(B13,2)*0)/100),2)</f>
        <v>0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5" t="s">
        <v>180</v>
      </c>
      <c r="B14" s="179"/>
      <c r="C14" s="179"/>
      <c r="D14" s="179"/>
      <c r="E14" s="179"/>
      <c r="F14" s="179"/>
      <c r="G14" s="179">
        <f>SUM(G11:G13)</f>
        <v>0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0"/>
      <c r="B15" s="180"/>
      <c r="C15" s="180"/>
      <c r="D15" s="180"/>
      <c r="E15" s="180"/>
      <c r="F15" s="180"/>
      <c r="G15" s="180"/>
    </row>
    <row r="16" spans="1:26" x14ac:dyDescent="0.25">
      <c r="A16" s="10"/>
      <c r="B16" s="180"/>
      <c r="C16" s="180"/>
      <c r="D16" s="180"/>
      <c r="E16" s="180"/>
      <c r="F16" s="180"/>
      <c r="G16" s="180"/>
    </row>
    <row r="17" spans="1:7" x14ac:dyDescent="0.25">
      <c r="A17" s="10"/>
      <c r="B17" s="180"/>
      <c r="C17" s="180"/>
      <c r="D17" s="180"/>
      <c r="E17" s="180"/>
      <c r="F17" s="180"/>
      <c r="G17" s="180"/>
    </row>
    <row r="18" spans="1:7" x14ac:dyDescent="0.25">
      <c r="A18" s="10"/>
      <c r="B18" s="180"/>
      <c r="C18" s="180"/>
      <c r="D18" s="180"/>
      <c r="E18" s="180"/>
      <c r="F18" s="180"/>
      <c r="G18" s="180"/>
    </row>
    <row r="19" spans="1:7" x14ac:dyDescent="0.25">
      <c r="A19" s="1"/>
      <c r="B19" s="148"/>
      <c r="C19" s="148"/>
      <c r="D19" s="148"/>
      <c r="E19" s="148"/>
      <c r="F19" s="148"/>
      <c r="G19" s="148"/>
    </row>
    <row r="20" spans="1:7" x14ac:dyDescent="0.25">
      <c r="A20" s="1"/>
      <c r="B20" s="148"/>
      <c r="C20" s="148"/>
      <c r="D20" s="148"/>
      <c r="E20" s="148"/>
      <c r="F20" s="148"/>
      <c r="G20" s="148"/>
    </row>
    <row r="21" spans="1:7" x14ac:dyDescent="0.25">
      <c r="A21" s="1"/>
      <c r="B21" s="148"/>
      <c r="C21" s="148"/>
      <c r="D21" s="148"/>
      <c r="E21" s="148"/>
      <c r="F21" s="148"/>
      <c r="G21" s="148"/>
    </row>
    <row r="22" spans="1:7" x14ac:dyDescent="0.25">
      <c r="A22" s="1"/>
      <c r="B22" s="148"/>
      <c r="C22" s="148"/>
      <c r="D22" s="148"/>
      <c r="E22" s="148"/>
      <c r="F22" s="148"/>
      <c r="G22" s="148"/>
    </row>
    <row r="23" spans="1:7" x14ac:dyDescent="0.25">
      <c r="A23" s="1"/>
      <c r="B23" s="148"/>
      <c r="C23" s="148"/>
      <c r="D23" s="148"/>
      <c r="E23" s="148"/>
      <c r="F23" s="148"/>
      <c r="G23" s="148"/>
    </row>
    <row r="24" spans="1:7" x14ac:dyDescent="0.25">
      <c r="A24" s="1"/>
      <c r="B24" s="148"/>
      <c r="C24" s="148"/>
      <c r="D24" s="148"/>
      <c r="E24" s="148"/>
      <c r="F24" s="148"/>
      <c r="G24" s="148"/>
    </row>
    <row r="25" spans="1:7" x14ac:dyDescent="0.25">
      <c r="A25" s="1"/>
      <c r="B25" s="148"/>
      <c r="C25" s="148"/>
      <c r="D25" s="148"/>
      <c r="E25" s="148"/>
      <c r="F25" s="148"/>
      <c r="G25" s="148"/>
    </row>
    <row r="26" spans="1:7" x14ac:dyDescent="0.25">
      <c r="A26" s="1"/>
      <c r="B26" s="148"/>
      <c r="C26" s="148"/>
      <c r="D26" s="148"/>
      <c r="E26" s="148"/>
      <c r="F26" s="148"/>
      <c r="G26" s="148"/>
    </row>
    <row r="27" spans="1:7" x14ac:dyDescent="0.25">
      <c r="A27" s="1"/>
      <c r="B27" s="148"/>
      <c r="C27" s="148"/>
      <c r="D27" s="148"/>
      <c r="E27" s="148"/>
      <c r="F27" s="148"/>
      <c r="G27" s="148"/>
    </row>
    <row r="28" spans="1:7" x14ac:dyDescent="0.25">
      <c r="A28" s="1"/>
      <c r="B28" s="148"/>
      <c r="C28" s="148"/>
      <c r="D28" s="148"/>
      <c r="E28" s="148"/>
      <c r="F28" s="148"/>
      <c r="G28" s="148"/>
    </row>
    <row r="29" spans="1:7" x14ac:dyDescent="0.25">
      <c r="A29" s="1"/>
      <c r="B29" s="148"/>
      <c r="C29" s="148"/>
      <c r="D29" s="148"/>
      <c r="E29" s="148"/>
      <c r="F29" s="148"/>
      <c r="G29" s="148"/>
    </row>
    <row r="30" spans="1:7" x14ac:dyDescent="0.25">
      <c r="A30" s="1"/>
      <c r="B30" s="148"/>
      <c r="C30" s="148"/>
      <c r="D30" s="148"/>
      <c r="E30" s="148"/>
      <c r="F30" s="148"/>
      <c r="G30" s="148"/>
    </row>
    <row r="31" spans="1:7" x14ac:dyDescent="0.25">
      <c r="B31" s="178"/>
      <c r="C31" s="178"/>
      <c r="D31" s="178"/>
      <c r="E31" s="178"/>
      <c r="F31" s="178"/>
      <c r="G31" s="178"/>
    </row>
    <row r="32" spans="1:7" x14ac:dyDescent="0.25">
      <c r="B32" s="178"/>
      <c r="C32" s="178"/>
      <c r="D32" s="178"/>
      <c r="E32" s="178"/>
      <c r="F32" s="178"/>
      <c r="G32" s="178"/>
    </row>
    <row r="33" spans="2:7" x14ac:dyDescent="0.25">
      <c r="B33" s="178"/>
      <c r="C33" s="178"/>
      <c r="D33" s="178"/>
      <c r="E33" s="178"/>
      <c r="F33" s="178"/>
      <c r="G33" s="178"/>
    </row>
    <row r="34" spans="2:7" x14ac:dyDescent="0.25">
      <c r="B34" s="178"/>
      <c r="C34" s="178"/>
      <c r="D34" s="178"/>
      <c r="E34" s="178"/>
      <c r="F34" s="178"/>
      <c r="G34" s="178"/>
    </row>
    <row r="35" spans="2:7" x14ac:dyDescent="0.25">
      <c r="B35" s="178"/>
      <c r="C35" s="178"/>
      <c r="D35" s="178"/>
      <c r="E35" s="178"/>
      <c r="F35" s="178"/>
      <c r="G35" s="178"/>
    </row>
    <row r="36" spans="2:7" x14ac:dyDescent="0.25">
      <c r="B36" s="178"/>
      <c r="C36" s="178"/>
      <c r="D36" s="178"/>
      <c r="E36" s="178"/>
      <c r="F36" s="178"/>
      <c r="G36" s="178"/>
    </row>
    <row r="37" spans="2:7" x14ac:dyDescent="0.25">
      <c r="B37" s="178"/>
      <c r="C37" s="178"/>
      <c r="D37" s="178"/>
      <c r="E37" s="178"/>
      <c r="F37" s="178"/>
      <c r="G37" s="178"/>
    </row>
    <row r="38" spans="2:7" x14ac:dyDescent="0.25">
      <c r="B38" s="178"/>
      <c r="C38" s="178"/>
      <c r="D38" s="178"/>
      <c r="E38" s="178"/>
      <c r="F38" s="178"/>
      <c r="G38" s="178"/>
    </row>
    <row r="39" spans="2:7" x14ac:dyDescent="0.25">
      <c r="B39" s="178"/>
      <c r="C39" s="178"/>
      <c r="D39" s="178"/>
      <c r="E39" s="178"/>
      <c r="F39" s="178"/>
      <c r="G39" s="178"/>
    </row>
    <row r="40" spans="2:7" x14ac:dyDescent="0.25">
      <c r="B40" s="178"/>
      <c r="C40" s="178"/>
      <c r="D40" s="178"/>
      <c r="E40" s="178"/>
      <c r="F40" s="178"/>
      <c r="G40" s="178"/>
    </row>
    <row r="41" spans="2:7" x14ac:dyDescent="0.25">
      <c r="B41" s="178"/>
      <c r="C41" s="178"/>
      <c r="D41" s="178"/>
      <c r="E41" s="178"/>
      <c r="F41" s="178"/>
      <c r="G41" s="178"/>
    </row>
    <row r="42" spans="2:7" x14ac:dyDescent="0.25">
      <c r="B42" s="178"/>
      <c r="C42" s="178"/>
      <c r="D42" s="178"/>
      <c r="E42" s="178"/>
      <c r="F42" s="178"/>
      <c r="G42" s="178"/>
    </row>
    <row r="43" spans="2:7" x14ac:dyDescent="0.25">
      <c r="B43" s="178"/>
      <c r="C43" s="178"/>
      <c r="D43" s="178"/>
      <c r="E43" s="178"/>
      <c r="F43" s="178"/>
      <c r="G43" s="178"/>
    </row>
    <row r="44" spans="2:7" x14ac:dyDescent="0.25">
      <c r="B44" s="178"/>
      <c r="C44" s="178"/>
      <c r="D44" s="178"/>
      <c r="E44" s="178"/>
      <c r="F44" s="178"/>
      <c r="G44" s="178"/>
    </row>
    <row r="45" spans="2:7" x14ac:dyDescent="0.25">
      <c r="B45" s="178"/>
      <c r="C45" s="178"/>
      <c r="D45" s="178"/>
      <c r="E45" s="178"/>
      <c r="F45" s="178"/>
      <c r="G45" s="178"/>
    </row>
    <row r="46" spans="2:7" x14ac:dyDescent="0.25">
      <c r="B46" s="178"/>
      <c r="C46" s="178"/>
      <c r="D46" s="178"/>
      <c r="E46" s="178"/>
      <c r="F46" s="178"/>
      <c r="G46" s="178"/>
    </row>
    <row r="47" spans="2:7" x14ac:dyDescent="0.25">
      <c r="B47" s="178"/>
      <c r="C47" s="178"/>
      <c r="D47" s="178"/>
      <c r="E47" s="178"/>
      <c r="F47" s="178"/>
      <c r="G47" s="178"/>
    </row>
    <row r="48" spans="2:7" x14ac:dyDescent="0.25">
      <c r="B48" s="178"/>
      <c r="C48" s="178"/>
      <c r="D48" s="178"/>
      <c r="E48" s="178"/>
      <c r="F48" s="178"/>
      <c r="G48" s="178"/>
    </row>
    <row r="49" spans="2:7" x14ac:dyDescent="0.25">
      <c r="B49" s="178"/>
      <c r="C49" s="178"/>
      <c r="D49" s="178"/>
      <c r="E49" s="178"/>
      <c r="F49" s="178"/>
      <c r="G49" s="178"/>
    </row>
    <row r="50" spans="2:7" x14ac:dyDescent="0.25">
      <c r="B50" s="178"/>
      <c r="C50" s="178"/>
      <c r="D50" s="178"/>
      <c r="E50" s="178"/>
      <c r="F50" s="178"/>
      <c r="G50" s="178"/>
    </row>
    <row r="51" spans="2:7" x14ac:dyDescent="0.25">
      <c r="B51" s="178"/>
      <c r="C51" s="178"/>
      <c r="D51" s="178"/>
      <c r="E51" s="178"/>
      <c r="F51" s="178"/>
      <c r="G51" s="178"/>
    </row>
    <row r="52" spans="2:7" x14ac:dyDescent="0.25">
      <c r="B52" s="178"/>
      <c r="C52" s="178"/>
      <c r="D52" s="178"/>
      <c r="E52" s="178"/>
      <c r="F52" s="178"/>
      <c r="G52" s="178"/>
    </row>
    <row r="53" spans="2:7" x14ac:dyDescent="0.25">
      <c r="B53" s="178"/>
      <c r="C53" s="178"/>
      <c r="D53" s="178"/>
      <c r="E53" s="178"/>
      <c r="F53" s="178"/>
      <c r="G53" s="178"/>
    </row>
    <row r="54" spans="2:7" x14ac:dyDescent="0.25">
      <c r="B54" s="178"/>
      <c r="C54" s="178"/>
      <c r="D54" s="178"/>
      <c r="E54" s="178"/>
      <c r="F54" s="178"/>
      <c r="G54" s="178"/>
    </row>
    <row r="55" spans="2:7" x14ac:dyDescent="0.25">
      <c r="B55" s="178"/>
      <c r="C55" s="178"/>
      <c r="D55" s="178"/>
      <c r="E55" s="178"/>
      <c r="F55" s="178"/>
      <c r="G55" s="178"/>
    </row>
    <row r="56" spans="2:7" x14ac:dyDescent="0.25">
      <c r="B56" s="178"/>
      <c r="C56" s="178"/>
      <c r="D56" s="178"/>
      <c r="E56" s="178"/>
      <c r="F56" s="178"/>
      <c r="G56" s="178"/>
    </row>
    <row r="57" spans="2:7" x14ac:dyDescent="0.25">
      <c r="B57" s="178"/>
      <c r="C57" s="178"/>
      <c r="D57" s="178"/>
      <c r="E57" s="178"/>
      <c r="F57" s="178"/>
      <c r="G57" s="178"/>
    </row>
    <row r="58" spans="2:7" x14ac:dyDescent="0.25">
      <c r="B58" s="178"/>
      <c r="C58" s="178"/>
      <c r="D58" s="178"/>
      <c r="E58" s="178"/>
      <c r="F58" s="178"/>
      <c r="G58" s="178"/>
    </row>
    <row r="59" spans="2:7" x14ac:dyDescent="0.25">
      <c r="B59" s="178"/>
      <c r="C59" s="178"/>
      <c r="D59" s="178"/>
      <c r="E59" s="178"/>
      <c r="F59" s="178"/>
      <c r="G59" s="178"/>
    </row>
    <row r="60" spans="2:7" x14ac:dyDescent="0.25">
      <c r="B60" s="178"/>
      <c r="C60" s="178"/>
      <c r="D60" s="178"/>
      <c r="E60" s="178"/>
      <c r="F60" s="178"/>
      <c r="G60" s="178"/>
    </row>
    <row r="61" spans="2:7" x14ac:dyDescent="0.25">
      <c r="B61" s="178"/>
      <c r="C61" s="178"/>
      <c r="D61" s="178"/>
      <c r="E61" s="178"/>
      <c r="F61" s="178"/>
      <c r="G61" s="178"/>
    </row>
    <row r="62" spans="2:7" x14ac:dyDescent="0.25">
      <c r="B62" s="178"/>
      <c r="C62" s="178"/>
      <c r="D62" s="178"/>
      <c r="E62" s="178"/>
      <c r="F62" s="178"/>
      <c r="G62" s="178"/>
    </row>
    <row r="63" spans="2:7" x14ac:dyDescent="0.25">
      <c r="B63" s="178"/>
      <c r="C63" s="178"/>
      <c r="D63" s="178"/>
      <c r="E63" s="178"/>
      <c r="F63" s="178"/>
      <c r="G63" s="178"/>
    </row>
    <row r="64" spans="2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  <row r="85" spans="2:7" x14ac:dyDescent="0.25">
      <c r="B85" s="178"/>
      <c r="C85" s="178"/>
      <c r="D85" s="178"/>
      <c r="E85" s="178"/>
      <c r="F85" s="178"/>
      <c r="G85" s="178"/>
    </row>
    <row r="86" spans="2:7" x14ac:dyDescent="0.25">
      <c r="B86" s="178"/>
      <c r="C86" s="178"/>
      <c r="D86" s="178"/>
      <c r="E86" s="178"/>
      <c r="F86" s="178"/>
      <c r="G86" s="178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24</v>
      </c>
      <c r="B1" s="143"/>
      <c r="C1" s="143"/>
      <c r="D1" s="144" t="s">
        <v>21</v>
      </c>
      <c r="E1" s="143"/>
      <c r="F1" s="143"/>
      <c r="W1">
        <v>30.126000000000001</v>
      </c>
    </row>
    <row r="2" spans="1:26" x14ac:dyDescent="0.25">
      <c r="A2" s="144" t="s">
        <v>28</v>
      </c>
      <c r="B2" s="143"/>
      <c r="C2" s="143"/>
      <c r="D2" s="144" t="s">
        <v>19</v>
      </c>
      <c r="E2" s="143"/>
      <c r="F2" s="143"/>
    </row>
    <row r="3" spans="1:26" x14ac:dyDescent="0.25">
      <c r="A3" s="144" t="s">
        <v>27</v>
      </c>
      <c r="B3" s="143"/>
      <c r="C3" s="143"/>
      <c r="D3" s="144" t="s">
        <v>64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129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65</v>
      </c>
      <c r="B8" s="143"/>
      <c r="C8" s="143"/>
      <c r="D8" s="143"/>
      <c r="E8" s="143"/>
      <c r="F8" s="143"/>
    </row>
    <row r="9" spans="1:26" x14ac:dyDescent="0.25">
      <c r="A9" s="146" t="s">
        <v>61</v>
      </c>
      <c r="B9" s="146" t="s">
        <v>55</v>
      </c>
      <c r="C9" s="146" t="s">
        <v>56</v>
      </c>
      <c r="D9" s="146" t="s">
        <v>33</v>
      </c>
      <c r="E9" s="146" t="s">
        <v>62</v>
      </c>
      <c r="F9" s="146" t="s">
        <v>63</v>
      </c>
    </row>
    <row r="10" spans="1:26" x14ac:dyDescent="0.25">
      <c r="A10" s="153" t="s">
        <v>66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67</v>
      </c>
      <c r="B11" s="156">
        <f>'SO 11191'!L17</f>
        <v>0</v>
      </c>
      <c r="C11" s="156">
        <f>'SO 11191'!M17</f>
        <v>0</v>
      </c>
      <c r="D11" s="156">
        <f>'SO 11191'!I17</f>
        <v>0</v>
      </c>
      <c r="E11" s="157">
        <f>'SO 11191'!P17</f>
        <v>0</v>
      </c>
      <c r="F11" s="157">
        <f>'SO 11191'!S17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68</v>
      </c>
      <c r="B12" s="156">
        <f>'SO 11191'!L26</f>
        <v>0</v>
      </c>
      <c r="C12" s="156">
        <f>'SO 11191'!M26</f>
        <v>0</v>
      </c>
      <c r="D12" s="156">
        <f>'SO 11191'!I26</f>
        <v>0</v>
      </c>
      <c r="E12" s="157">
        <f>'SO 11191'!P26</f>
        <v>516.19000000000005</v>
      </c>
      <c r="F12" s="157">
        <f>'SO 11191'!S26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69</v>
      </c>
      <c r="B13" s="156">
        <f>'SO 11191'!L30</f>
        <v>0</v>
      </c>
      <c r="C13" s="156">
        <f>'SO 11191'!M30</f>
        <v>0</v>
      </c>
      <c r="D13" s="156">
        <f>'SO 11191'!I30</f>
        <v>0</v>
      </c>
      <c r="E13" s="157">
        <f>'SO 11191'!P30</f>
        <v>0.86</v>
      </c>
      <c r="F13" s="157">
        <f>'SO 11191'!S30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70</v>
      </c>
      <c r="B14" s="156">
        <f>'SO 11191'!L37</f>
        <v>0</v>
      </c>
      <c r="C14" s="156">
        <f>'SO 11191'!M37</f>
        <v>0</v>
      </c>
      <c r="D14" s="156">
        <f>'SO 11191'!I37</f>
        <v>0</v>
      </c>
      <c r="E14" s="157">
        <f>'SO 11191'!P37</f>
        <v>0</v>
      </c>
      <c r="F14" s="157">
        <f>'SO 11191'!S37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71</v>
      </c>
      <c r="B15" s="156">
        <f>'SO 11191'!L41</f>
        <v>0</v>
      </c>
      <c r="C15" s="156">
        <f>'SO 11191'!M41</f>
        <v>0</v>
      </c>
      <c r="D15" s="156">
        <f>'SO 11191'!I41</f>
        <v>0</v>
      </c>
      <c r="E15" s="157">
        <f>'SO 11191'!P41</f>
        <v>0</v>
      </c>
      <c r="F15" s="157">
        <f>'SO 11191'!S41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2" t="s">
        <v>66</v>
      </c>
      <c r="B16" s="158">
        <f>'SO 11191'!L43</f>
        <v>0</v>
      </c>
      <c r="C16" s="158">
        <f>'SO 11191'!M43</f>
        <v>0</v>
      </c>
      <c r="D16" s="158">
        <f>'SO 11191'!I43</f>
        <v>0</v>
      </c>
      <c r="E16" s="159">
        <f>'SO 11191'!P43</f>
        <v>517.04999999999995</v>
      </c>
      <c r="F16" s="159">
        <f>'SO 11191'!S43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"/>
      <c r="B17" s="148"/>
      <c r="C17" s="148"/>
      <c r="D17" s="148"/>
      <c r="E17" s="147"/>
      <c r="F17" s="147"/>
    </row>
    <row r="18" spans="1:26" x14ac:dyDescent="0.25">
      <c r="A18" s="2" t="s">
        <v>72</v>
      </c>
      <c r="B18" s="158">
        <f>'SO 11191'!L44</f>
        <v>0</v>
      </c>
      <c r="C18" s="158">
        <f>'SO 11191'!M44</f>
        <v>0</v>
      </c>
      <c r="D18" s="158">
        <f>'SO 11191'!I44</f>
        <v>0</v>
      </c>
      <c r="E18" s="159">
        <f>'SO 11191'!P44</f>
        <v>517.04999999999995</v>
      </c>
      <c r="F18" s="159">
        <f>'SO 11191'!S44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"/>
      <c r="B19" s="148"/>
      <c r="C19" s="148"/>
      <c r="D19" s="148"/>
      <c r="E19" s="147"/>
      <c r="F19" s="147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1"/>
      <c r="B21" s="148"/>
      <c r="C21" s="148"/>
      <c r="D21" s="148"/>
      <c r="E21" s="147"/>
      <c r="F21" s="147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pane ySplit="8" topLeftCell="A24" activePane="bottomLeft" state="frozen"/>
      <selection pane="bottomLeft" activeCell="I40" sqref="I40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customWidth="1"/>
    <col min="9" max="9" width="11.7109375" customWidth="1"/>
    <col min="10" max="15" width="0" hidden="1" customWidth="1"/>
    <col min="16" max="16" width="9.2851562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129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55</v>
      </c>
      <c r="H8" s="163" t="s">
        <v>56</v>
      </c>
      <c r="I8" s="163" t="s">
        <v>79</v>
      </c>
      <c r="J8" s="163"/>
      <c r="K8" s="163"/>
      <c r="L8" s="163"/>
      <c r="M8" s="163"/>
      <c r="N8" s="163"/>
      <c r="O8" s="163"/>
      <c r="P8" s="163" t="s">
        <v>80</v>
      </c>
      <c r="Q8" s="160"/>
      <c r="R8" s="160"/>
      <c r="S8" s="163" t="s">
        <v>81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66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67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130</v>
      </c>
      <c r="C11" s="171" t="s">
        <v>131</v>
      </c>
      <c r="D11" s="167" t="s">
        <v>132</v>
      </c>
      <c r="E11" s="167" t="s">
        <v>106</v>
      </c>
      <c r="F11" s="168">
        <v>81</v>
      </c>
      <c r="G11" s="169"/>
      <c r="H11" s="169"/>
      <c r="I11" s="169">
        <f t="shared" ref="I11:I16" si="0">ROUND(F11*(G11+H11),2)</f>
        <v>0</v>
      </c>
      <c r="J11" s="167">
        <f t="shared" ref="J11:J16" si="1">ROUND(F11*(N11),2)</f>
        <v>423.63</v>
      </c>
      <c r="K11" s="1">
        <f t="shared" ref="K11:K16" si="2">ROUND(F11*(O11),2)</f>
        <v>0</v>
      </c>
      <c r="L11" s="1">
        <f t="shared" ref="L11:L16" si="3">ROUND(F11*(G11+H11),2)</f>
        <v>0</v>
      </c>
      <c r="M11" s="1"/>
      <c r="N11" s="1">
        <v>5.23</v>
      </c>
      <c r="O11" s="1"/>
      <c r="P11" s="166">
        <f t="shared" ref="P11:P16" si="4">ROUND(F11*(R11),3)</f>
        <v>0</v>
      </c>
      <c r="Q11" s="172"/>
      <c r="R11" s="172">
        <v>0</v>
      </c>
      <c r="S11" s="166">
        <f t="shared" ref="S11:S16" si="5">ROUND(F11*(X11),3)</f>
        <v>0</v>
      </c>
      <c r="X11">
        <v>0</v>
      </c>
      <c r="Z11">
        <v>0</v>
      </c>
    </row>
    <row r="12" spans="1:26" ht="24.95" customHeight="1" x14ac:dyDescent="0.25">
      <c r="A12" s="170"/>
      <c r="B12" s="167" t="s">
        <v>130</v>
      </c>
      <c r="C12" s="171" t="s">
        <v>133</v>
      </c>
      <c r="D12" s="167" t="s">
        <v>134</v>
      </c>
      <c r="E12" s="167" t="s">
        <v>106</v>
      </c>
      <c r="F12" s="168">
        <v>40.5</v>
      </c>
      <c r="G12" s="169"/>
      <c r="H12" s="169"/>
      <c r="I12" s="169">
        <f t="shared" si="0"/>
        <v>0</v>
      </c>
      <c r="J12" s="167">
        <f t="shared" si="1"/>
        <v>36.049999999999997</v>
      </c>
      <c r="K12" s="1">
        <f t="shared" si="2"/>
        <v>0</v>
      </c>
      <c r="L12" s="1">
        <f t="shared" si="3"/>
        <v>0</v>
      </c>
      <c r="M12" s="1"/>
      <c r="N12" s="1">
        <v>0.89</v>
      </c>
      <c r="O12" s="1"/>
      <c r="P12" s="166">
        <f t="shared" si="4"/>
        <v>0</v>
      </c>
      <c r="Q12" s="172"/>
      <c r="R12" s="172">
        <v>0</v>
      </c>
      <c r="S12" s="166">
        <f t="shared" si="5"/>
        <v>0</v>
      </c>
      <c r="X12">
        <v>0</v>
      </c>
      <c r="Z12">
        <v>0</v>
      </c>
    </row>
    <row r="13" spans="1:26" ht="24.95" customHeight="1" x14ac:dyDescent="0.25">
      <c r="A13" s="170"/>
      <c r="B13" s="167" t="s">
        <v>130</v>
      </c>
      <c r="C13" s="171" t="s">
        <v>135</v>
      </c>
      <c r="D13" s="167" t="s">
        <v>136</v>
      </c>
      <c r="E13" s="167" t="s">
        <v>106</v>
      </c>
      <c r="F13" s="168">
        <v>81</v>
      </c>
      <c r="G13" s="169"/>
      <c r="H13" s="169"/>
      <c r="I13" s="169">
        <f t="shared" si="0"/>
        <v>0</v>
      </c>
      <c r="J13" s="167">
        <f t="shared" si="1"/>
        <v>286.74</v>
      </c>
      <c r="K13" s="1">
        <f t="shared" si="2"/>
        <v>0</v>
      </c>
      <c r="L13" s="1">
        <f t="shared" si="3"/>
        <v>0</v>
      </c>
      <c r="M13" s="1"/>
      <c r="N13" s="1">
        <v>3.54</v>
      </c>
      <c r="O13" s="1"/>
      <c r="P13" s="166">
        <f t="shared" si="4"/>
        <v>0</v>
      </c>
      <c r="Q13" s="172"/>
      <c r="R13" s="172">
        <v>0</v>
      </c>
      <c r="S13" s="166">
        <f t="shared" si="5"/>
        <v>0</v>
      </c>
      <c r="X13">
        <v>0</v>
      </c>
      <c r="Z13">
        <v>0</v>
      </c>
    </row>
    <row r="14" spans="1:26" ht="24.95" customHeight="1" x14ac:dyDescent="0.25">
      <c r="A14" s="170"/>
      <c r="B14" s="167" t="s">
        <v>130</v>
      </c>
      <c r="C14" s="171" t="s">
        <v>137</v>
      </c>
      <c r="D14" s="167" t="s">
        <v>138</v>
      </c>
      <c r="E14" s="167" t="s">
        <v>106</v>
      </c>
      <c r="F14" s="168">
        <v>81</v>
      </c>
      <c r="G14" s="169"/>
      <c r="H14" s="169"/>
      <c r="I14" s="169">
        <f t="shared" si="0"/>
        <v>0</v>
      </c>
      <c r="J14" s="167">
        <f t="shared" si="1"/>
        <v>79.38</v>
      </c>
      <c r="K14" s="1">
        <f t="shared" si="2"/>
        <v>0</v>
      </c>
      <c r="L14" s="1">
        <f t="shared" si="3"/>
        <v>0</v>
      </c>
      <c r="M14" s="1"/>
      <c r="N14" s="1">
        <v>0.98</v>
      </c>
      <c r="O14" s="1"/>
      <c r="P14" s="166">
        <f t="shared" si="4"/>
        <v>0</v>
      </c>
      <c r="Q14" s="172"/>
      <c r="R14" s="172">
        <v>0</v>
      </c>
      <c r="S14" s="166">
        <f t="shared" si="5"/>
        <v>0</v>
      </c>
      <c r="X14">
        <v>0</v>
      </c>
      <c r="Z14">
        <v>0</v>
      </c>
    </row>
    <row r="15" spans="1:26" ht="24.95" customHeight="1" x14ac:dyDescent="0.25">
      <c r="A15" s="170"/>
      <c r="B15" s="167" t="s">
        <v>130</v>
      </c>
      <c r="C15" s="171" t="s">
        <v>139</v>
      </c>
      <c r="D15" s="167" t="s">
        <v>140</v>
      </c>
      <c r="E15" s="167" t="s">
        <v>85</v>
      </c>
      <c r="F15" s="168">
        <v>810</v>
      </c>
      <c r="G15" s="169"/>
      <c r="H15" s="169"/>
      <c r="I15" s="169">
        <f t="shared" si="0"/>
        <v>0</v>
      </c>
      <c r="J15" s="167">
        <f t="shared" si="1"/>
        <v>348.3</v>
      </c>
      <c r="K15" s="1">
        <f t="shared" si="2"/>
        <v>0</v>
      </c>
      <c r="L15" s="1">
        <f t="shared" si="3"/>
        <v>0</v>
      </c>
      <c r="M15" s="1"/>
      <c r="N15" s="1">
        <v>0.43</v>
      </c>
      <c r="O15" s="1"/>
      <c r="P15" s="166">
        <f t="shared" si="4"/>
        <v>0</v>
      </c>
      <c r="Q15" s="172"/>
      <c r="R15" s="172">
        <v>0</v>
      </c>
      <c r="S15" s="166">
        <f t="shared" si="5"/>
        <v>0</v>
      </c>
      <c r="X15">
        <v>0</v>
      </c>
      <c r="Z15">
        <v>0</v>
      </c>
    </row>
    <row r="16" spans="1:26" ht="24.95" customHeight="1" x14ac:dyDescent="0.25">
      <c r="A16" s="170"/>
      <c r="B16" s="167" t="s">
        <v>82</v>
      </c>
      <c r="C16" s="171" t="s">
        <v>141</v>
      </c>
      <c r="D16" s="167" t="s">
        <v>142</v>
      </c>
      <c r="E16" s="167" t="s">
        <v>85</v>
      </c>
      <c r="F16" s="168">
        <v>810</v>
      </c>
      <c r="G16" s="169"/>
      <c r="H16" s="169"/>
      <c r="I16" s="169">
        <f t="shared" si="0"/>
        <v>0</v>
      </c>
      <c r="J16" s="167">
        <f t="shared" si="1"/>
        <v>1036.8</v>
      </c>
      <c r="K16" s="1">
        <f t="shared" si="2"/>
        <v>0</v>
      </c>
      <c r="L16" s="1">
        <f t="shared" si="3"/>
        <v>0</v>
      </c>
      <c r="M16" s="1"/>
      <c r="N16" s="1">
        <v>1.28</v>
      </c>
      <c r="O16" s="1"/>
      <c r="P16" s="166">
        <f t="shared" si="4"/>
        <v>0</v>
      </c>
      <c r="Q16" s="172"/>
      <c r="R16" s="172">
        <v>0</v>
      </c>
      <c r="S16" s="166">
        <f t="shared" si="5"/>
        <v>0</v>
      </c>
      <c r="X16">
        <v>0</v>
      </c>
      <c r="Z16">
        <v>0</v>
      </c>
    </row>
    <row r="17" spans="1:26" x14ac:dyDescent="0.25">
      <c r="A17" s="155"/>
      <c r="B17" s="155"/>
      <c r="C17" s="155"/>
      <c r="D17" s="155" t="s">
        <v>67</v>
      </c>
      <c r="E17" s="155"/>
      <c r="F17" s="166"/>
      <c r="G17" s="158">
        <f>ROUND((SUM(L10:L16))/1,2)</f>
        <v>0</v>
      </c>
      <c r="H17" s="158">
        <f>ROUND((SUM(M10:M16))/1,2)</f>
        <v>0</v>
      </c>
      <c r="I17" s="158">
        <f>ROUND((SUM(I10:I16))/1,2)</f>
        <v>0</v>
      </c>
      <c r="J17" s="155"/>
      <c r="K17" s="155"/>
      <c r="L17" s="155">
        <f>ROUND((SUM(L10:L16))/1,2)</f>
        <v>0</v>
      </c>
      <c r="M17" s="155">
        <f>ROUND((SUM(M10:M16))/1,2)</f>
        <v>0</v>
      </c>
      <c r="N17" s="155"/>
      <c r="O17" s="155"/>
      <c r="P17" s="173">
        <f>ROUND((SUM(P10:P16))/1,2)</f>
        <v>0</v>
      </c>
      <c r="Q17" s="152"/>
      <c r="R17" s="152"/>
      <c r="S17" s="173">
        <f>ROUND((SUM(S10:S16))/1,2)</f>
        <v>0</v>
      </c>
      <c r="T17" s="152"/>
      <c r="U17" s="152"/>
      <c r="V17" s="152"/>
      <c r="W17" s="152"/>
      <c r="X17" s="152"/>
      <c r="Y17" s="152"/>
      <c r="Z17" s="152"/>
    </row>
    <row r="18" spans="1:26" x14ac:dyDescent="0.25">
      <c r="A18" s="1"/>
      <c r="B18" s="1"/>
      <c r="C18" s="1"/>
      <c r="D18" s="1"/>
      <c r="E18" s="1"/>
      <c r="F18" s="162"/>
      <c r="G18" s="148"/>
      <c r="H18" s="148"/>
      <c r="I18" s="148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5"/>
      <c r="B19" s="155"/>
      <c r="C19" s="155"/>
      <c r="D19" s="155" t="s">
        <v>68</v>
      </c>
      <c r="E19" s="155"/>
      <c r="F19" s="166"/>
      <c r="G19" s="156"/>
      <c r="H19" s="156"/>
      <c r="I19" s="156"/>
      <c r="J19" s="155"/>
      <c r="K19" s="155"/>
      <c r="L19" s="155"/>
      <c r="M19" s="155"/>
      <c r="N19" s="155"/>
      <c r="O19" s="155"/>
      <c r="P19" s="155"/>
      <c r="Q19" s="152"/>
      <c r="R19" s="152"/>
      <c r="S19" s="155"/>
      <c r="T19" s="152"/>
      <c r="U19" s="152"/>
      <c r="V19" s="152"/>
      <c r="W19" s="152"/>
      <c r="X19" s="152"/>
      <c r="Y19" s="152"/>
      <c r="Z19" s="152"/>
    </row>
    <row r="20" spans="1:26" ht="24.95" customHeight="1" x14ac:dyDescent="0.25">
      <c r="A20" s="170"/>
      <c r="B20" s="167" t="s">
        <v>89</v>
      </c>
      <c r="C20" s="171" t="s">
        <v>143</v>
      </c>
      <c r="D20" s="167" t="s">
        <v>144</v>
      </c>
      <c r="E20" s="167" t="s">
        <v>85</v>
      </c>
      <c r="F20" s="168">
        <v>810</v>
      </c>
      <c r="G20" s="169"/>
      <c r="H20" s="169"/>
      <c r="I20" s="169">
        <f t="shared" ref="I20:I25" si="6">ROUND(F20*(G20+H20),2)</f>
        <v>0</v>
      </c>
      <c r="J20" s="167">
        <f t="shared" ref="J20:J25" si="7">ROUND(F20*(N20),2)</f>
        <v>2065.5</v>
      </c>
      <c r="K20" s="1">
        <f t="shared" ref="K20:K25" si="8">ROUND(F20*(O20),2)</f>
        <v>0</v>
      </c>
      <c r="L20" s="1">
        <f t="shared" ref="L20:L25" si="9">ROUND(F20*(G20+H20),2)</f>
        <v>0</v>
      </c>
      <c r="M20" s="1"/>
      <c r="N20" s="1">
        <v>2.5499999999999998</v>
      </c>
      <c r="O20" s="1"/>
      <c r="P20" s="166">
        <f t="shared" ref="P20:P25" si="10">ROUND(F20*(R20),3)</f>
        <v>127.697</v>
      </c>
      <c r="Q20" s="172"/>
      <c r="R20" s="172">
        <v>0.15765000000000001</v>
      </c>
      <c r="S20" s="166">
        <f t="shared" ref="S20:S25" si="11">ROUND(F20*(X20),3)</f>
        <v>0</v>
      </c>
      <c r="X20">
        <v>0</v>
      </c>
      <c r="Z20">
        <v>0</v>
      </c>
    </row>
    <row r="21" spans="1:26" ht="24.95" customHeight="1" x14ac:dyDescent="0.25">
      <c r="A21" s="170"/>
      <c r="B21" s="167" t="s">
        <v>89</v>
      </c>
      <c r="C21" s="171" t="s">
        <v>145</v>
      </c>
      <c r="D21" s="167" t="s">
        <v>146</v>
      </c>
      <c r="E21" s="167" t="s">
        <v>85</v>
      </c>
      <c r="F21" s="168">
        <v>810</v>
      </c>
      <c r="G21" s="169"/>
      <c r="H21" s="169"/>
      <c r="I21" s="169">
        <f t="shared" si="6"/>
        <v>0</v>
      </c>
      <c r="J21" s="167">
        <f t="shared" si="7"/>
        <v>3078</v>
      </c>
      <c r="K21" s="1">
        <f t="shared" si="8"/>
        <v>0</v>
      </c>
      <c r="L21" s="1">
        <f t="shared" si="9"/>
        <v>0</v>
      </c>
      <c r="M21" s="1"/>
      <c r="N21" s="1">
        <v>3.8</v>
      </c>
      <c r="O21" s="1"/>
      <c r="P21" s="166">
        <f t="shared" si="10"/>
        <v>165.191</v>
      </c>
      <c r="Q21" s="172"/>
      <c r="R21" s="172">
        <v>0.20394000000000001</v>
      </c>
      <c r="S21" s="166">
        <f t="shared" si="11"/>
        <v>0</v>
      </c>
      <c r="X21">
        <v>0</v>
      </c>
      <c r="Z21">
        <v>0</v>
      </c>
    </row>
    <row r="22" spans="1:26" ht="35.1" customHeight="1" x14ac:dyDescent="0.25">
      <c r="A22" s="170"/>
      <c r="B22" s="167" t="s">
        <v>89</v>
      </c>
      <c r="C22" s="171" t="s">
        <v>147</v>
      </c>
      <c r="D22" s="167" t="s">
        <v>148</v>
      </c>
      <c r="E22" s="167" t="s">
        <v>85</v>
      </c>
      <c r="F22" s="168">
        <v>270</v>
      </c>
      <c r="G22" s="169"/>
      <c r="H22" s="169"/>
      <c r="I22" s="169">
        <f t="shared" si="6"/>
        <v>0</v>
      </c>
      <c r="J22" s="167">
        <f t="shared" si="7"/>
        <v>810</v>
      </c>
      <c r="K22" s="1">
        <f t="shared" si="8"/>
        <v>0</v>
      </c>
      <c r="L22" s="1">
        <f t="shared" si="9"/>
        <v>0</v>
      </c>
      <c r="M22" s="1"/>
      <c r="N22" s="1">
        <v>3</v>
      </c>
      <c r="O22" s="1"/>
      <c r="P22" s="166">
        <f t="shared" si="10"/>
        <v>50.695</v>
      </c>
      <c r="Q22" s="172"/>
      <c r="R22" s="172">
        <v>0.18776000000000001</v>
      </c>
      <c r="S22" s="166">
        <f t="shared" si="11"/>
        <v>0</v>
      </c>
      <c r="X22">
        <v>0</v>
      </c>
      <c r="Z22">
        <v>0</v>
      </c>
    </row>
    <row r="23" spans="1:26" ht="24.95" customHeight="1" x14ac:dyDescent="0.25">
      <c r="A23" s="170"/>
      <c r="B23" s="167" t="s">
        <v>89</v>
      </c>
      <c r="C23" s="171" t="s">
        <v>90</v>
      </c>
      <c r="D23" s="167" t="s">
        <v>91</v>
      </c>
      <c r="E23" s="167" t="s">
        <v>85</v>
      </c>
      <c r="F23" s="168">
        <v>810</v>
      </c>
      <c r="G23" s="169"/>
      <c r="H23" s="169"/>
      <c r="I23" s="169">
        <f t="shared" si="6"/>
        <v>0</v>
      </c>
      <c r="J23" s="167">
        <f t="shared" si="7"/>
        <v>307.8</v>
      </c>
      <c r="K23" s="1">
        <f t="shared" si="8"/>
        <v>0</v>
      </c>
      <c r="L23" s="1">
        <f t="shared" si="9"/>
        <v>0</v>
      </c>
      <c r="M23" s="1"/>
      <c r="N23" s="1">
        <v>0.38</v>
      </c>
      <c r="O23" s="1"/>
      <c r="P23" s="166">
        <f t="shared" si="10"/>
        <v>4.5439999999999996</v>
      </c>
      <c r="Q23" s="172"/>
      <c r="R23" s="172">
        <v>5.6100000000000004E-3</v>
      </c>
      <c r="S23" s="166">
        <f t="shared" si="11"/>
        <v>0</v>
      </c>
      <c r="X23">
        <v>0</v>
      </c>
      <c r="Z23">
        <v>0</v>
      </c>
    </row>
    <row r="24" spans="1:26" ht="24.95" customHeight="1" x14ac:dyDescent="0.25">
      <c r="A24" s="170"/>
      <c r="B24" s="167" t="s">
        <v>89</v>
      </c>
      <c r="C24" s="171" t="s">
        <v>92</v>
      </c>
      <c r="D24" s="167" t="s">
        <v>149</v>
      </c>
      <c r="E24" s="167" t="s">
        <v>85</v>
      </c>
      <c r="F24" s="168">
        <v>810</v>
      </c>
      <c r="G24" s="169"/>
      <c r="H24" s="169"/>
      <c r="I24" s="169">
        <f t="shared" si="6"/>
        <v>0</v>
      </c>
      <c r="J24" s="167">
        <f t="shared" si="7"/>
        <v>7695</v>
      </c>
      <c r="K24" s="1">
        <f t="shared" si="8"/>
        <v>0</v>
      </c>
      <c r="L24" s="1">
        <f t="shared" si="9"/>
        <v>0</v>
      </c>
      <c r="M24" s="1"/>
      <c r="N24" s="1">
        <v>9.5</v>
      </c>
      <c r="O24" s="1"/>
      <c r="P24" s="166">
        <f t="shared" si="10"/>
        <v>84.028999999999996</v>
      </c>
      <c r="Q24" s="172"/>
      <c r="R24" s="172">
        <v>0.10374</v>
      </c>
      <c r="S24" s="166">
        <f t="shared" si="11"/>
        <v>0</v>
      </c>
      <c r="X24">
        <v>0</v>
      </c>
      <c r="Z24">
        <v>0</v>
      </c>
    </row>
    <row r="25" spans="1:26" ht="24.95" customHeight="1" x14ac:dyDescent="0.25">
      <c r="A25" s="170"/>
      <c r="B25" s="167" t="s">
        <v>89</v>
      </c>
      <c r="C25" s="171" t="s">
        <v>92</v>
      </c>
      <c r="D25" s="167" t="s">
        <v>150</v>
      </c>
      <c r="E25" s="167" t="s">
        <v>85</v>
      </c>
      <c r="F25" s="168">
        <v>810</v>
      </c>
      <c r="G25" s="169"/>
      <c r="H25" s="169"/>
      <c r="I25" s="169">
        <f t="shared" si="6"/>
        <v>0</v>
      </c>
      <c r="J25" s="167">
        <f t="shared" si="7"/>
        <v>7735.5</v>
      </c>
      <c r="K25" s="1">
        <f t="shared" si="8"/>
        <v>0</v>
      </c>
      <c r="L25" s="1">
        <f t="shared" si="9"/>
        <v>0</v>
      </c>
      <c r="M25" s="1"/>
      <c r="N25" s="1">
        <v>9.5500000000000007</v>
      </c>
      <c r="O25" s="1"/>
      <c r="P25" s="166">
        <f t="shared" si="10"/>
        <v>84.028999999999996</v>
      </c>
      <c r="Q25" s="172"/>
      <c r="R25" s="172">
        <v>0.10374</v>
      </c>
      <c r="S25" s="166">
        <f t="shared" si="11"/>
        <v>0</v>
      </c>
      <c r="X25">
        <v>0</v>
      </c>
      <c r="Z25">
        <v>0</v>
      </c>
    </row>
    <row r="26" spans="1:26" x14ac:dyDescent="0.25">
      <c r="A26" s="155"/>
      <c r="B26" s="155"/>
      <c r="C26" s="155"/>
      <c r="D26" s="155" t="s">
        <v>68</v>
      </c>
      <c r="E26" s="155"/>
      <c r="F26" s="166"/>
      <c r="G26" s="158">
        <f>ROUND((SUM(L19:L25))/1,2)</f>
        <v>0</v>
      </c>
      <c r="H26" s="158">
        <f>ROUND((SUM(M19:M25))/1,2)</f>
        <v>0</v>
      </c>
      <c r="I26" s="158">
        <f>ROUND((SUM(I19:I25))/1,2)</f>
        <v>0</v>
      </c>
      <c r="J26" s="155"/>
      <c r="K26" s="155"/>
      <c r="L26" s="155">
        <f>ROUND((SUM(L19:L25))/1,2)</f>
        <v>0</v>
      </c>
      <c r="M26" s="155">
        <f>ROUND((SUM(M19:M25))/1,2)</f>
        <v>0</v>
      </c>
      <c r="N26" s="155"/>
      <c r="O26" s="155"/>
      <c r="P26" s="173">
        <f>ROUND((SUM(P19:P25))/1,2)</f>
        <v>516.19000000000005</v>
      </c>
      <c r="Q26" s="152"/>
      <c r="R26" s="152"/>
      <c r="S26" s="173">
        <f>ROUND((SUM(S19:S25))/1,2)</f>
        <v>0</v>
      </c>
      <c r="T26" s="152"/>
      <c r="U26" s="152"/>
      <c r="V26" s="152"/>
      <c r="W26" s="152"/>
      <c r="X26" s="152"/>
      <c r="Y26" s="152"/>
      <c r="Z26" s="152"/>
    </row>
    <row r="27" spans="1:26" x14ac:dyDescent="0.25">
      <c r="A27" s="1"/>
      <c r="B27" s="1"/>
      <c r="C27" s="1"/>
      <c r="D27" s="1"/>
      <c r="E27" s="1"/>
      <c r="F27" s="162"/>
      <c r="G27" s="148"/>
      <c r="H27" s="148"/>
      <c r="I27" s="148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5"/>
      <c r="B28" s="155"/>
      <c r="C28" s="155"/>
      <c r="D28" s="155" t="s">
        <v>69</v>
      </c>
      <c r="E28" s="155"/>
      <c r="F28" s="166"/>
      <c r="G28" s="156"/>
      <c r="H28" s="156"/>
      <c r="I28" s="156"/>
      <c r="J28" s="155"/>
      <c r="K28" s="155"/>
      <c r="L28" s="155"/>
      <c r="M28" s="155"/>
      <c r="N28" s="155"/>
      <c r="O28" s="155"/>
      <c r="P28" s="155"/>
      <c r="Q28" s="152"/>
      <c r="R28" s="152"/>
      <c r="S28" s="155"/>
      <c r="T28" s="152"/>
      <c r="U28" s="152"/>
      <c r="V28" s="152"/>
      <c r="W28" s="152"/>
      <c r="X28" s="152"/>
      <c r="Y28" s="152"/>
      <c r="Z28" s="152"/>
    </row>
    <row r="29" spans="1:26" ht="24.95" customHeight="1" x14ac:dyDescent="0.25">
      <c r="A29" s="170"/>
      <c r="B29" s="167" t="s">
        <v>94</v>
      </c>
      <c r="C29" s="171" t="s">
        <v>95</v>
      </c>
      <c r="D29" s="167" t="s">
        <v>96</v>
      </c>
      <c r="E29" s="167" t="s">
        <v>97</v>
      </c>
      <c r="F29" s="168">
        <v>2</v>
      </c>
      <c r="G29" s="169"/>
      <c r="H29" s="169"/>
      <c r="I29" s="169">
        <f>ROUND(F29*(G29+H29),2)</f>
        <v>0</v>
      </c>
      <c r="J29" s="167">
        <f>ROUND(F29*(N29),2)</f>
        <v>135.88</v>
      </c>
      <c r="K29" s="1">
        <f>ROUND(F29*(O29),2)</f>
        <v>0</v>
      </c>
      <c r="L29" s="1">
        <f>ROUND(F29*(G29+H29),2)</f>
        <v>0</v>
      </c>
      <c r="M29" s="1"/>
      <c r="N29" s="1">
        <v>67.94</v>
      </c>
      <c r="O29" s="1"/>
      <c r="P29" s="166">
        <f>ROUND(F29*(R29),3)</f>
        <v>0.86</v>
      </c>
      <c r="Q29" s="172"/>
      <c r="R29" s="172">
        <v>0.43017606159999999</v>
      </c>
      <c r="S29" s="166">
        <f>ROUND(F29*(X29),3)</f>
        <v>0</v>
      </c>
      <c r="X29">
        <v>0</v>
      </c>
      <c r="Z29">
        <v>0</v>
      </c>
    </row>
    <row r="30" spans="1:26" x14ac:dyDescent="0.25">
      <c r="A30" s="155"/>
      <c r="B30" s="155"/>
      <c r="C30" s="155"/>
      <c r="D30" s="155" t="s">
        <v>69</v>
      </c>
      <c r="E30" s="155"/>
      <c r="F30" s="166"/>
      <c r="G30" s="158">
        <f>ROUND((SUM(L28:L29))/1,2)</f>
        <v>0</v>
      </c>
      <c r="H30" s="158">
        <f>ROUND((SUM(M28:M29))/1,2)</f>
        <v>0</v>
      </c>
      <c r="I30" s="158">
        <f>ROUND((SUM(I28:I29))/1,2)</f>
        <v>0</v>
      </c>
      <c r="J30" s="155"/>
      <c r="K30" s="155"/>
      <c r="L30" s="155">
        <f>ROUND((SUM(L28:L29))/1,2)</f>
        <v>0</v>
      </c>
      <c r="M30" s="155">
        <f>ROUND((SUM(M28:M29))/1,2)</f>
        <v>0</v>
      </c>
      <c r="N30" s="155"/>
      <c r="O30" s="155"/>
      <c r="P30" s="173">
        <f>ROUND((SUM(P28:P29))/1,2)</f>
        <v>0.86</v>
      </c>
      <c r="Q30" s="152"/>
      <c r="R30" s="152"/>
      <c r="S30" s="173">
        <f>ROUND((SUM(S28:S29))/1,2)</f>
        <v>0</v>
      </c>
      <c r="T30" s="152"/>
      <c r="U30" s="152"/>
      <c r="V30" s="152"/>
      <c r="W30" s="152"/>
      <c r="X30" s="152"/>
      <c r="Y30" s="152"/>
      <c r="Z30" s="152"/>
    </row>
    <row r="31" spans="1:26" x14ac:dyDescent="0.25">
      <c r="A31" s="1"/>
      <c r="B31" s="1"/>
      <c r="C31" s="1"/>
      <c r="D31" s="1"/>
      <c r="E31" s="1"/>
      <c r="F31" s="162"/>
      <c r="G31" s="148"/>
      <c r="H31" s="148"/>
      <c r="I31" s="148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5"/>
      <c r="B32" s="155"/>
      <c r="C32" s="155"/>
      <c r="D32" s="155" t="s">
        <v>70</v>
      </c>
      <c r="E32" s="155"/>
      <c r="F32" s="166"/>
      <c r="G32" s="156"/>
      <c r="H32" s="156"/>
      <c r="I32" s="156"/>
      <c r="J32" s="155"/>
      <c r="K32" s="155"/>
      <c r="L32" s="155"/>
      <c r="M32" s="155"/>
      <c r="N32" s="155"/>
      <c r="O32" s="155"/>
      <c r="P32" s="155"/>
      <c r="Q32" s="152"/>
      <c r="R32" s="152"/>
      <c r="S32" s="155"/>
      <c r="T32" s="152"/>
      <c r="U32" s="152"/>
      <c r="V32" s="152"/>
      <c r="W32" s="152"/>
      <c r="X32" s="152"/>
      <c r="Y32" s="152"/>
      <c r="Z32" s="152"/>
    </row>
    <row r="33" spans="1:26" ht="24.95" customHeight="1" x14ac:dyDescent="0.25">
      <c r="A33" s="170"/>
      <c r="B33" s="167" t="s">
        <v>98</v>
      </c>
      <c r="C33" s="171" t="s">
        <v>99</v>
      </c>
      <c r="D33" s="167" t="s">
        <v>100</v>
      </c>
      <c r="E33" s="167" t="s">
        <v>101</v>
      </c>
      <c r="F33" s="168">
        <v>146.61000000000001</v>
      </c>
      <c r="G33" s="169"/>
      <c r="H33" s="169"/>
      <c r="I33" s="169">
        <f>ROUND(F33*(G33+H33),2)</f>
        <v>0</v>
      </c>
      <c r="J33" s="167">
        <f>ROUND(F33*(N33),2)</f>
        <v>3402.82</v>
      </c>
      <c r="K33" s="1">
        <f>ROUND(F33*(O33),2)</f>
        <v>0</v>
      </c>
      <c r="L33" s="1">
        <f>ROUND(F33*(G33+H33),2)</f>
        <v>0</v>
      </c>
      <c r="M33" s="1"/>
      <c r="N33" s="1">
        <v>23.21</v>
      </c>
      <c r="O33" s="1"/>
      <c r="P33" s="166">
        <f>ROUND(F33*(R33),3)</f>
        <v>0</v>
      </c>
      <c r="Q33" s="172"/>
      <c r="R33" s="172">
        <v>0</v>
      </c>
      <c r="S33" s="166">
        <f>ROUND(F33*(X33),3)</f>
        <v>0</v>
      </c>
      <c r="X33">
        <v>0</v>
      </c>
      <c r="Z33">
        <v>0</v>
      </c>
    </row>
    <row r="34" spans="1:26" ht="24.95" customHeight="1" x14ac:dyDescent="0.25">
      <c r="A34" s="170"/>
      <c r="B34" s="167" t="s">
        <v>82</v>
      </c>
      <c r="C34" s="171" t="s">
        <v>107</v>
      </c>
      <c r="D34" s="167" t="s">
        <v>108</v>
      </c>
      <c r="E34" s="167" t="s">
        <v>109</v>
      </c>
      <c r="F34" s="168">
        <v>146.60999999999999</v>
      </c>
      <c r="G34" s="169"/>
      <c r="H34" s="169"/>
      <c r="I34" s="169">
        <f>ROUND(F34*(G34+H34),2)</f>
        <v>0</v>
      </c>
      <c r="J34" s="167">
        <f>ROUND(F34*(N34),2)</f>
        <v>3071.48</v>
      </c>
      <c r="K34" s="1">
        <f>ROUND(F34*(O34),2)</f>
        <v>0</v>
      </c>
      <c r="L34" s="1">
        <f>ROUND(F34*(G34+H34),2)</f>
        <v>0</v>
      </c>
      <c r="M34" s="1"/>
      <c r="N34" s="1">
        <v>20.95</v>
      </c>
      <c r="O34" s="1"/>
      <c r="P34" s="166">
        <f>ROUND(F34*(R34),3)</f>
        <v>0</v>
      </c>
      <c r="Q34" s="172"/>
      <c r="R34" s="172">
        <v>0</v>
      </c>
      <c r="S34" s="166">
        <f>ROUND(F34*(X34),3)</f>
        <v>0</v>
      </c>
      <c r="X34">
        <v>0</v>
      </c>
      <c r="Z34">
        <v>0</v>
      </c>
    </row>
    <row r="35" spans="1:26" ht="24.95" customHeight="1" x14ac:dyDescent="0.25">
      <c r="A35" s="170"/>
      <c r="B35" s="167" t="s">
        <v>82</v>
      </c>
      <c r="C35" s="171" t="s">
        <v>110</v>
      </c>
      <c r="D35" s="167" t="s">
        <v>111</v>
      </c>
      <c r="E35" s="167" t="s">
        <v>109</v>
      </c>
      <c r="F35" s="168">
        <v>293.22000000000003</v>
      </c>
      <c r="G35" s="169"/>
      <c r="H35" s="169"/>
      <c r="I35" s="169">
        <f>ROUND(F35*(G35+H35),2)</f>
        <v>0</v>
      </c>
      <c r="J35" s="167">
        <f>ROUND(F35*(N35),2)</f>
        <v>299.08</v>
      </c>
      <c r="K35" s="1">
        <f>ROUND(F35*(O35),2)</f>
        <v>0</v>
      </c>
      <c r="L35" s="1">
        <f>ROUND(F35*(G35+H35),2)</f>
        <v>0</v>
      </c>
      <c r="M35" s="1"/>
      <c r="N35" s="1">
        <v>1.02</v>
      </c>
      <c r="O35" s="1"/>
      <c r="P35" s="166">
        <f>ROUND(F35*(R35),3)</f>
        <v>0</v>
      </c>
      <c r="Q35" s="172"/>
      <c r="R35" s="172">
        <v>0</v>
      </c>
      <c r="S35" s="166">
        <f>ROUND(F35*(X35),3)</f>
        <v>0</v>
      </c>
      <c r="X35">
        <v>0</v>
      </c>
      <c r="Z35">
        <v>0</v>
      </c>
    </row>
    <row r="36" spans="1:26" ht="24.95" customHeight="1" x14ac:dyDescent="0.25">
      <c r="A36" s="170"/>
      <c r="B36" s="167" t="s">
        <v>82</v>
      </c>
      <c r="C36" s="171" t="s">
        <v>112</v>
      </c>
      <c r="D36" s="167" t="s">
        <v>113</v>
      </c>
      <c r="E36" s="167" t="s">
        <v>109</v>
      </c>
      <c r="F36" s="168">
        <v>146.61000000000001</v>
      </c>
      <c r="G36" s="169"/>
      <c r="H36" s="169"/>
      <c r="I36" s="169">
        <f>ROUND(F36*(G36+H36),2)</f>
        <v>0</v>
      </c>
      <c r="J36" s="167">
        <f>ROUND(F36*(N36),2)</f>
        <v>656.81</v>
      </c>
      <c r="K36" s="1">
        <f>ROUND(F36*(O36),2)</f>
        <v>0</v>
      </c>
      <c r="L36" s="1">
        <f>ROUND(F36*(G36+H36),2)</f>
        <v>0</v>
      </c>
      <c r="M36" s="1"/>
      <c r="N36" s="1">
        <v>4.4800000000000004</v>
      </c>
      <c r="O36" s="1"/>
      <c r="P36" s="166">
        <f>ROUND(F36*(R36),3)</f>
        <v>0</v>
      </c>
      <c r="Q36" s="172"/>
      <c r="R36" s="172">
        <v>0</v>
      </c>
      <c r="S36" s="166">
        <f>ROUND(F36*(X36),3)</f>
        <v>0</v>
      </c>
      <c r="X36">
        <v>0</v>
      </c>
      <c r="Z36">
        <v>0</v>
      </c>
    </row>
    <row r="37" spans="1:26" x14ac:dyDescent="0.25">
      <c r="A37" s="155"/>
      <c r="B37" s="155"/>
      <c r="C37" s="155"/>
      <c r="D37" s="155" t="s">
        <v>70</v>
      </c>
      <c r="E37" s="155"/>
      <c r="F37" s="166"/>
      <c r="G37" s="158">
        <f>ROUND((SUM(L32:L36))/1,2)</f>
        <v>0</v>
      </c>
      <c r="H37" s="158">
        <f>ROUND((SUM(M32:M36))/1,2)</f>
        <v>0</v>
      </c>
      <c r="I37" s="158">
        <f>ROUND((SUM(I32:I36))/1,2)</f>
        <v>0</v>
      </c>
      <c r="J37" s="155"/>
      <c r="K37" s="155"/>
      <c r="L37" s="155">
        <f>ROUND((SUM(L32:L36))/1,2)</f>
        <v>0</v>
      </c>
      <c r="M37" s="155">
        <f>ROUND((SUM(M32:M36))/1,2)</f>
        <v>0</v>
      </c>
      <c r="N37" s="155"/>
      <c r="O37" s="155"/>
      <c r="P37" s="173">
        <f>ROUND((SUM(P32:P36))/1,2)</f>
        <v>0</v>
      </c>
      <c r="Q37" s="152"/>
      <c r="R37" s="152"/>
      <c r="S37" s="173">
        <f>ROUND((SUM(S32:S36))/1,2)</f>
        <v>0</v>
      </c>
      <c r="T37" s="152"/>
      <c r="U37" s="152"/>
      <c r="V37" s="152"/>
      <c r="W37" s="152"/>
      <c r="X37" s="152"/>
      <c r="Y37" s="152"/>
      <c r="Z37" s="152"/>
    </row>
    <row r="38" spans="1:26" x14ac:dyDescent="0.25">
      <c r="A38" s="1"/>
      <c r="B38" s="1"/>
      <c r="C38" s="1"/>
      <c r="D38" s="1"/>
      <c r="E38" s="1"/>
      <c r="F38" s="162"/>
      <c r="G38" s="148"/>
      <c r="H38" s="148"/>
      <c r="I38" s="148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5"/>
      <c r="B39" s="155"/>
      <c r="C39" s="155"/>
      <c r="D39" s="155" t="s">
        <v>71</v>
      </c>
      <c r="E39" s="155"/>
      <c r="F39" s="166"/>
      <c r="G39" s="156"/>
      <c r="H39" s="156"/>
      <c r="I39" s="156"/>
      <c r="J39" s="155"/>
      <c r="K39" s="155"/>
      <c r="L39" s="155"/>
      <c r="M39" s="155"/>
      <c r="N39" s="155"/>
      <c r="O39" s="155"/>
      <c r="P39" s="155"/>
      <c r="Q39" s="152"/>
      <c r="R39" s="152"/>
      <c r="S39" s="155"/>
      <c r="T39" s="152"/>
      <c r="U39" s="152"/>
      <c r="V39" s="152"/>
      <c r="W39" s="152"/>
      <c r="X39" s="152"/>
      <c r="Y39" s="152"/>
      <c r="Z39" s="152"/>
    </row>
    <row r="40" spans="1:26" ht="24.95" customHeight="1" x14ac:dyDescent="0.25">
      <c r="A40" s="170"/>
      <c r="B40" s="167" t="s">
        <v>94</v>
      </c>
      <c r="C40" s="171" t="s">
        <v>118</v>
      </c>
      <c r="D40" s="167" t="s">
        <v>119</v>
      </c>
      <c r="E40" s="167" t="s">
        <v>109</v>
      </c>
      <c r="F40" s="168">
        <v>517.04635212319999</v>
      </c>
      <c r="G40" s="169"/>
      <c r="H40" s="169"/>
      <c r="I40" s="169">
        <f>ROUND(F40*(G40+H40),2)</f>
        <v>0</v>
      </c>
      <c r="J40" s="167">
        <f>ROUND(F40*(N40),2)</f>
        <v>522.22</v>
      </c>
      <c r="K40" s="1">
        <f>ROUND(F40*(O40),2)</f>
        <v>0</v>
      </c>
      <c r="L40" s="1">
        <f>ROUND(F40*(G40+H40),2)</f>
        <v>0</v>
      </c>
      <c r="M40" s="1"/>
      <c r="N40" s="1">
        <v>1.01</v>
      </c>
      <c r="O40" s="1"/>
      <c r="P40" s="166">
        <f>ROUND(F40*(R40),3)</f>
        <v>0</v>
      </c>
      <c r="Q40" s="172"/>
      <c r="R40" s="172">
        <v>0</v>
      </c>
      <c r="S40" s="166">
        <f>ROUND(F40*(X40),3)</f>
        <v>0</v>
      </c>
      <c r="X40">
        <v>0</v>
      </c>
      <c r="Z40">
        <v>0</v>
      </c>
    </row>
    <row r="41" spans="1:26" x14ac:dyDescent="0.25">
      <c r="A41" s="155"/>
      <c r="B41" s="155"/>
      <c r="C41" s="155"/>
      <c r="D41" s="155" t="s">
        <v>71</v>
      </c>
      <c r="E41" s="155"/>
      <c r="F41" s="166"/>
      <c r="G41" s="158">
        <f>ROUND((SUM(L39:L40))/1,2)</f>
        <v>0</v>
      </c>
      <c r="H41" s="158">
        <f>ROUND((SUM(M39:M40))/1,2)</f>
        <v>0</v>
      </c>
      <c r="I41" s="158">
        <f>ROUND((SUM(I39:I40))/1,2)</f>
        <v>0</v>
      </c>
      <c r="J41" s="155"/>
      <c r="K41" s="155"/>
      <c r="L41" s="155">
        <f>ROUND((SUM(L39:L40))/1,2)</f>
        <v>0</v>
      </c>
      <c r="M41" s="155">
        <f>ROUND((SUM(M39:M40))/1,2)</f>
        <v>0</v>
      </c>
      <c r="N41" s="155"/>
      <c r="O41" s="155"/>
      <c r="P41" s="173">
        <f>ROUND((SUM(P39:P40))/1,2)</f>
        <v>0</v>
      </c>
      <c r="S41" s="166">
        <f>ROUND((SUM(S39:S40))/1,2)</f>
        <v>0</v>
      </c>
    </row>
    <row r="42" spans="1:26" x14ac:dyDescent="0.25">
      <c r="A42" s="1"/>
      <c r="B42" s="1"/>
      <c r="C42" s="1"/>
      <c r="D42" s="1"/>
      <c r="E42" s="1"/>
      <c r="F42" s="162"/>
      <c r="G42" s="148"/>
      <c r="H42" s="148"/>
      <c r="I42" s="148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5"/>
      <c r="B43" s="155"/>
      <c r="C43" s="155"/>
      <c r="D43" s="2" t="s">
        <v>66</v>
      </c>
      <c r="E43" s="155"/>
      <c r="F43" s="166"/>
      <c r="G43" s="158">
        <f>ROUND((SUM(L9:L42))/2,2)</f>
        <v>0</v>
      </c>
      <c r="H43" s="158">
        <f>ROUND((SUM(M9:M42))/2,2)</f>
        <v>0</v>
      </c>
      <c r="I43" s="158">
        <f>ROUND((SUM(I9:I42))/2,2)</f>
        <v>0</v>
      </c>
      <c r="J43" s="155"/>
      <c r="K43" s="155"/>
      <c r="L43" s="155">
        <f>ROUND((SUM(L9:L42))/2,2)</f>
        <v>0</v>
      </c>
      <c r="M43" s="155">
        <f>ROUND((SUM(M9:M42))/2,2)</f>
        <v>0</v>
      </c>
      <c r="N43" s="155"/>
      <c r="O43" s="155"/>
      <c r="P43" s="173">
        <f>ROUND((SUM(P9:P42))/2,2)</f>
        <v>517.04999999999995</v>
      </c>
      <c r="S43" s="173">
        <f>ROUND((SUM(S9:S42))/2,2)</f>
        <v>0</v>
      </c>
    </row>
    <row r="44" spans="1:26" x14ac:dyDescent="0.25">
      <c r="A44" s="174"/>
      <c r="B44" s="174" t="s">
        <v>151</v>
      </c>
      <c r="C44" s="174"/>
      <c r="D44" s="174"/>
      <c r="E44" s="174"/>
      <c r="F44" s="175" t="s">
        <v>72</v>
      </c>
      <c r="G44" s="176">
        <f>ROUND((SUM(L9:L43))/3,2)</f>
        <v>0</v>
      </c>
      <c r="H44" s="176">
        <f>ROUND((SUM(M9:M43))/3,2)</f>
        <v>0</v>
      </c>
      <c r="I44" s="176">
        <f>ROUND((SUM(I9:I43))/3,2)</f>
        <v>0</v>
      </c>
      <c r="J44" s="174"/>
      <c r="K44" s="174">
        <f>ROUND((SUM(K9:K43)),2)</f>
        <v>0</v>
      </c>
      <c r="L44" s="174">
        <f>ROUND((SUM(L9:L43))/3,2)</f>
        <v>0</v>
      </c>
      <c r="M44" s="174">
        <f>ROUND((SUM(M9:M43))/3,2)</f>
        <v>0</v>
      </c>
      <c r="N44" s="174"/>
      <c r="O44" s="174"/>
      <c r="P44" s="192">
        <f>ROUND((SUM(P9:P43))/3,2)</f>
        <v>517.04999999999995</v>
      </c>
      <c r="S44" s="175">
        <f>ROUND((SUM(S9:S43))/3,2)</f>
        <v>0</v>
      </c>
      <c r="Z44">
        <f>(SUM(Z9:Z43))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a oprava miestnych chodníkov na ulici Dargovskej a prepojenie ulíc Dlhá a Jarková / Časť 3 - prepojenie ulíc Dlhá a Jarková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152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55</v>
      </c>
      <c r="E15" s="92" t="s">
        <v>56</v>
      </c>
      <c r="F15" s="104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>
        <f>'Rekap 11192'!B12</f>
        <v>0</v>
      </c>
      <c r="E16" s="96">
        <f>'Rekap 11192'!C12</f>
        <v>0</v>
      </c>
      <c r="F16" s="105">
        <f>'Rekap 11192'!D12</f>
        <v>0</v>
      </c>
      <c r="G16" s="60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31</v>
      </c>
      <c r="D17" s="77"/>
      <c r="E17" s="75"/>
      <c r="F17" s="80"/>
      <c r="G17" s="61">
        <v>7</v>
      </c>
      <c r="H17" s="115" t="s">
        <v>37</v>
      </c>
      <c r="I17" s="128"/>
      <c r="J17" s="126">
        <f>'SO 11192'!Z25</f>
        <v>0</v>
      </c>
    </row>
    <row r="18" spans="1:26" ht="18" customHeight="1" x14ac:dyDescent="0.25">
      <c r="A18" s="11"/>
      <c r="B18" s="68">
        <v>3</v>
      </c>
      <c r="C18" s="71" t="s">
        <v>32</v>
      </c>
      <c r="D18" s="78"/>
      <c r="E18" s="76"/>
      <c r="F18" s="81"/>
      <c r="G18" s="61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4"/>
      <c r="E21" s="19"/>
      <c r="F21" s="97"/>
      <c r="G21" s="65" t="s">
        <v>51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46</v>
      </c>
      <c r="D22" s="86"/>
      <c r="E22" s="88" t="s">
        <v>49</v>
      </c>
      <c r="F22" s="80">
        <f>((F16*U22*0)+(F17*V22*0)+(F18*W22*0))/100</f>
        <v>0</v>
      </c>
      <c r="G22" s="60">
        <v>16</v>
      </c>
      <c r="H22" s="114" t="s">
        <v>52</v>
      </c>
      <c r="I22" s="129" t="s">
        <v>49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8" t="s">
        <v>50</v>
      </c>
      <c r="F23" s="81">
        <f>((F16*U23*0)+(F17*V23*0)+(F18*W23*0))/100</f>
        <v>0</v>
      </c>
      <c r="G23" s="61">
        <v>17</v>
      </c>
      <c r="H23" s="115" t="s">
        <v>53</v>
      </c>
      <c r="I23" s="129" t="s">
        <v>49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8" t="s">
        <v>49</v>
      </c>
      <c r="F24" s="81">
        <f>((F16*U24*0)+(F17*V24*0)+(F18*W24*0))/100</f>
        <v>0</v>
      </c>
      <c r="G24" s="61">
        <v>18</v>
      </c>
      <c r="H24" s="115" t="s">
        <v>54</v>
      </c>
      <c r="I24" s="129" t="s">
        <v>50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60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J28-SUM('SO 11192'!K9:'SO 11192'!K24)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SUM('SO 11192'!K9:'SO 11192'!K24)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33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44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58</v>
      </c>
      <c r="E33" s="15"/>
      <c r="F33" s="102"/>
      <c r="G33" s="110">
        <v>26</v>
      </c>
      <c r="H33" s="141" t="s">
        <v>59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24</v>
      </c>
      <c r="B1" s="143"/>
      <c r="C1" s="143"/>
      <c r="D1" s="144" t="s">
        <v>21</v>
      </c>
      <c r="E1" s="143"/>
      <c r="F1" s="143"/>
      <c r="W1">
        <v>30.126000000000001</v>
      </c>
    </row>
    <row r="2" spans="1:26" x14ac:dyDescent="0.25">
      <c r="A2" s="144" t="s">
        <v>28</v>
      </c>
      <c r="B2" s="143"/>
      <c r="C2" s="143"/>
      <c r="D2" s="144" t="s">
        <v>19</v>
      </c>
      <c r="E2" s="143"/>
      <c r="F2" s="143"/>
    </row>
    <row r="3" spans="1:26" x14ac:dyDescent="0.25">
      <c r="A3" s="144" t="s">
        <v>27</v>
      </c>
      <c r="B3" s="143"/>
      <c r="C3" s="143"/>
      <c r="D3" s="144" t="s">
        <v>64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152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65</v>
      </c>
      <c r="B8" s="143"/>
      <c r="C8" s="143"/>
      <c r="D8" s="143"/>
      <c r="E8" s="143"/>
      <c r="F8" s="143"/>
    </row>
    <row r="9" spans="1:26" x14ac:dyDescent="0.25">
      <c r="A9" s="146" t="s">
        <v>61</v>
      </c>
      <c r="B9" s="146" t="s">
        <v>55</v>
      </c>
      <c r="C9" s="146" t="s">
        <v>56</v>
      </c>
      <c r="D9" s="146" t="s">
        <v>33</v>
      </c>
      <c r="E9" s="146" t="s">
        <v>62</v>
      </c>
      <c r="F9" s="146" t="s">
        <v>63</v>
      </c>
    </row>
    <row r="10" spans="1:26" x14ac:dyDescent="0.25">
      <c r="A10" s="153" t="s">
        <v>66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70</v>
      </c>
      <c r="B11" s="156">
        <f>'SO 11192'!L22</f>
        <v>0</v>
      </c>
      <c r="C11" s="156">
        <f>'SO 11192'!M22</f>
        <v>0</v>
      </c>
      <c r="D11" s="156">
        <f>'SO 11192'!I22</f>
        <v>0</v>
      </c>
      <c r="E11" s="157">
        <f>'SO 11192'!P22</f>
        <v>10.98</v>
      </c>
      <c r="F11" s="157">
        <f>'SO 11192'!S22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66</v>
      </c>
      <c r="B12" s="158">
        <f>'SO 11192'!L24</f>
        <v>0</v>
      </c>
      <c r="C12" s="158">
        <f>'SO 11192'!M24</f>
        <v>0</v>
      </c>
      <c r="D12" s="158">
        <f>'SO 11192'!I24</f>
        <v>0</v>
      </c>
      <c r="E12" s="159">
        <f>'SO 11192'!P24</f>
        <v>10.98</v>
      </c>
      <c r="F12" s="159">
        <f>'SO 11192'!S24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72</v>
      </c>
      <c r="B14" s="158">
        <f>'SO 11192'!L25</f>
        <v>0</v>
      </c>
      <c r="C14" s="158">
        <f>'SO 11192'!M25</f>
        <v>0</v>
      </c>
      <c r="D14" s="158">
        <f>'SO 11192'!I25</f>
        <v>0</v>
      </c>
      <c r="E14" s="159">
        <f>'SO 11192'!P25</f>
        <v>10.98</v>
      </c>
      <c r="F14" s="159">
        <f>'SO 11192'!S25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"/>
      <c r="B15" s="148"/>
      <c r="C15" s="148"/>
      <c r="D15" s="148"/>
      <c r="E15" s="147"/>
      <c r="F15" s="147"/>
    </row>
    <row r="16" spans="1:26" x14ac:dyDescent="0.25">
      <c r="A16" s="1"/>
      <c r="B16" s="148"/>
      <c r="C16" s="148"/>
      <c r="D16" s="148"/>
      <c r="E16" s="147"/>
      <c r="F16" s="147"/>
    </row>
    <row r="17" spans="1:6" x14ac:dyDescent="0.25">
      <c r="A17" s="1"/>
      <c r="B17" s="148"/>
      <c r="C17" s="148"/>
      <c r="D17" s="148"/>
      <c r="E17" s="147"/>
      <c r="F17" s="147"/>
    </row>
    <row r="18" spans="1:6" x14ac:dyDescent="0.25">
      <c r="A18" s="1"/>
      <c r="B18" s="148"/>
      <c r="C18" s="148"/>
      <c r="D18" s="148"/>
      <c r="E18" s="147"/>
      <c r="F18" s="147"/>
    </row>
    <row r="19" spans="1:6" x14ac:dyDescent="0.25">
      <c r="A19" s="1"/>
      <c r="B19" s="148"/>
      <c r="C19" s="148"/>
      <c r="D19" s="148"/>
      <c r="E19" s="147"/>
      <c r="F19" s="147"/>
    </row>
    <row r="20" spans="1:6" x14ac:dyDescent="0.25">
      <c r="A20" s="1"/>
      <c r="B20" s="148"/>
      <c r="C20" s="148"/>
      <c r="D20" s="148"/>
      <c r="E20" s="147"/>
      <c r="F20" s="147"/>
    </row>
    <row r="21" spans="1:6" x14ac:dyDescent="0.25">
      <c r="A21" s="1"/>
      <c r="B21" s="148"/>
      <c r="C21" s="148"/>
      <c r="D21" s="148"/>
      <c r="E21" s="147"/>
      <c r="F21" s="147"/>
    </row>
    <row r="22" spans="1:6" x14ac:dyDescent="0.25">
      <c r="A22" s="1"/>
      <c r="B22" s="148"/>
      <c r="C22" s="148"/>
      <c r="D22" s="148"/>
      <c r="E22" s="147"/>
      <c r="F22" s="147"/>
    </row>
    <row r="23" spans="1:6" x14ac:dyDescent="0.25">
      <c r="A23" s="1"/>
      <c r="B23" s="148"/>
      <c r="C23" s="148"/>
      <c r="D23" s="148"/>
      <c r="E23" s="147"/>
      <c r="F23" s="147"/>
    </row>
    <row r="24" spans="1:6" x14ac:dyDescent="0.25">
      <c r="A24" s="1"/>
      <c r="B24" s="148"/>
      <c r="C24" s="148"/>
      <c r="D24" s="148"/>
      <c r="E24" s="147"/>
      <c r="F24" s="147"/>
    </row>
    <row r="25" spans="1:6" x14ac:dyDescent="0.25">
      <c r="A25" s="1"/>
      <c r="B25" s="148"/>
      <c r="C25" s="148"/>
      <c r="D25" s="148"/>
      <c r="E25" s="147"/>
      <c r="F25" s="147"/>
    </row>
    <row r="26" spans="1:6" x14ac:dyDescent="0.25">
      <c r="A26" s="1"/>
      <c r="B26" s="148"/>
      <c r="C26" s="148"/>
      <c r="D26" s="148"/>
      <c r="E26" s="147"/>
      <c r="F26" s="147"/>
    </row>
    <row r="27" spans="1:6" x14ac:dyDescent="0.25">
      <c r="A27" s="1"/>
      <c r="B27" s="148"/>
      <c r="C27" s="148"/>
      <c r="D27" s="148"/>
      <c r="E27" s="147"/>
      <c r="F27" s="147"/>
    </row>
    <row r="28" spans="1:6" x14ac:dyDescent="0.25">
      <c r="A28" s="1"/>
      <c r="B28" s="148"/>
      <c r="C28" s="148"/>
      <c r="D28" s="148"/>
      <c r="E28" s="147"/>
      <c r="F28" s="147"/>
    </row>
    <row r="29" spans="1:6" x14ac:dyDescent="0.25">
      <c r="A29" s="1"/>
      <c r="B29" s="148"/>
      <c r="C29" s="148"/>
      <c r="D29" s="148"/>
      <c r="E29" s="147"/>
      <c r="F29" s="147"/>
    </row>
    <row r="30" spans="1:6" x14ac:dyDescent="0.25">
      <c r="A30" s="1"/>
      <c r="B30" s="148"/>
      <c r="C30" s="148"/>
      <c r="D30" s="148"/>
      <c r="E30" s="147"/>
      <c r="F30" s="147"/>
    </row>
    <row r="31" spans="1:6" x14ac:dyDescent="0.25">
      <c r="A31" s="1"/>
      <c r="B31" s="148"/>
      <c r="C31" s="148"/>
      <c r="D31" s="148"/>
      <c r="E31" s="147"/>
      <c r="F31" s="147"/>
    </row>
    <row r="32" spans="1: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ySplit="8" topLeftCell="A9" activePane="bottomLeft" state="frozen"/>
      <selection pane="bottomLeft" activeCell="G27" sqref="G27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55</v>
      </c>
      <c r="H8" s="163" t="s">
        <v>56</v>
      </c>
      <c r="I8" s="163" t="s">
        <v>79</v>
      </c>
      <c r="J8" s="163"/>
      <c r="K8" s="163"/>
      <c r="L8" s="163"/>
      <c r="M8" s="163"/>
      <c r="N8" s="163"/>
      <c r="O8" s="163"/>
      <c r="P8" s="163" t="s">
        <v>80</v>
      </c>
      <c r="Q8" s="160"/>
      <c r="R8" s="160"/>
      <c r="S8" s="163" t="s">
        <v>81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66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70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89</v>
      </c>
      <c r="C11" s="171" t="s">
        <v>153</v>
      </c>
      <c r="D11" s="167" t="s">
        <v>154</v>
      </c>
      <c r="E11" s="167" t="s">
        <v>97</v>
      </c>
      <c r="F11" s="168">
        <v>44</v>
      </c>
      <c r="G11" s="169"/>
      <c r="H11" s="169"/>
      <c r="I11" s="169">
        <f t="shared" ref="I11:I21" si="0">ROUND(F11*(G11+H11),2)</f>
        <v>0</v>
      </c>
      <c r="J11" s="167">
        <f t="shared" ref="J11:J21" si="1">ROUND(F11*(N11),2)</f>
        <v>681.12</v>
      </c>
      <c r="K11" s="1">
        <f t="shared" ref="K11:K21" si="2">ROUND(F11*(O11),2)</f>
        <v>0</v>
      </c>
      <c r="L11" s="1">
        <f>ROUND(F11*(G11+H11),2)</f>
        <v>0</v>
      </c>
      <c r="M11" s="1"/>
      <c r="N11" s="1">
        <v>15.48</v>
      </c>
      <c r="O11" s="1"/>
      <c r="P11" s="166">
        <f t="shared" ref="P11:P21" si="3">ROUND(F11*(R11),3)</f>
        <v>10.811</v>
      </c>
      <c r="Q11" s="172"/>
      <c r="R11" s="172">
        <v>0.2457</v>
      </c>
      <c r="S11" s="166">
        <f t="shared" ref="S11:S21" si="4">ROUND(F11*(X11),3)</f>
        <v>0</v>
      </c>
      <c r="X11">
        <v>0</v>
      </c>
      <c r="Z11">
        <v>0</v>
      </c>
    </row>
    <row r="12" spans="1:26" ht="24.95" customHeight="1" x14ac:dyDescent="0.25">
      <c r="A12" s="170"/>
      <c r="B12" s="167" t="s">
        <v>155</v>
      </c>
      <c r="C12" s="171" t="s">
        <v>156</v>
      </c>
      <c r="D12" s="167" t="s">
        <v>157</v>
      </c>
      <c r="E12" s="167" t="s">
        <v>97</v>
      </c>
      <c r="F12" s="168">
        <v>2</v>
      </c>
      <c r="G12" s="169"/>
      <c r="H12" s="169"/>
      <c r="I12" s="169">
        <f t="shared" si="0"/>
        <v>0</v>
      </c>
      <c r="J12" s="167">
        <f t="shared" si="1"/>
        <v>35.68</v>
      </c>
      <c r="K12" s="1">
        <f t="shared" si="2"/>
        <v>0</v>
      </c>
      <c r="L12" s="1"/>
      <c r="M12" s="1">
        <f t="shared" ref="M12:M21" si="5">ROUND(F12*(G12+H12),2)</f>
        <v>0</v>
      </c>
      <c r="N12" s="1">
        <v>17.84</v>
      </c>
      <c r="O12" s="1"/>
      <c r="P12" s="166">
        <f t="shared" si="3"/>
        <v>0.01</v>
      </c>
      <c r="Q12" s="172"/>
      <c r="R12" s="172">
        <v>5.0000000000000001E-3</v>
      </c>
      <c r="S12" s="166">
        <f t="shared" si="4"/>
        <v>0</v>
      </c>
      <c r="X12">
        <v>0</v>
      </c>
      <c r="Z12">
        <v>0</v>
      </c>
    </row>
    <row r="13" spans="1:26" ht="24.95" customHeight="1" x14ac:dyDescent="0.25">
      <c r="A13" s="170"/>
      <c r="B13" s="167" t="s">
        <v>155</v>
      </c>
      <c r="C13" s="171" t="s">
        <v>158</v>
      </c>
      <c r="D13" s="167" t="s">
        <v>159</v>
      </c>
      <c r="E13" s="167" t="s">
        <v>97</v>
      </c>
      <c r="F13" s="168">
        <v>4</v>
      </c>
      <c r="G13" s="169"/>
      <c r="H13" s="169"/>
      <c r="I13" s="169">
        <f t="shared" si="0"/>
        <v>0</v>
      </c>
      <c r="J13" s="167">
        <f t="shared" si="1"/>
        <v>71.36</v>
      </c>
      <c r="K13" s="1">
        <f t="shared" si="2"/>
        <v>0</v>
      </c>
      <c r="L13" s="1"/>
      <c r="M13" s="1">
        <f t="shared" si="5"/>
        <v>0</v>
      </c>
      <c r="N13" s="1">
        <v>17.84</v>
      </c>
      <c r="O13" s="1"/>
      <c r="P13" s="166">
        <f t="shared" si="3"/>
        <v>0.02</v>
      </c>
      <c r="Q13" s="172"/>
      <c r="R13" s="172">
        <v>5.0000000000000001E-3</v>
      </c>
      <c r="S13" s="166">
        <f t="shared" si="4"/>
        <v>0</v>
      </c>
      <c r="X13">
        <v>0</v>
      </c>
      <c r="Z13">
        <v>0</v>
      </c>
    </row>
    <row r="14" spans="1:26" ht="24.95" customHeight="1" x14ac:dyDescent="0.25">
      <c r="A14" s="170"/>
      <c r="B14" s="167" t="s">
        <v>155</v>
      </c>
      <c r="C14" s="171" t="s">
        <v>160</v>
      </c>
      <c r="D14" s="167" t="s">
        <v>161</v>
      </c>
      <c r="E14" s="167" t="s">
        <v>97</v>
      </c>
      <c r="F14" s="168">
        <v>2</v>
      </c>
      <c r="G14" s="169"/>
      <c r="H14" s="169"/>
      <c r="I14" s="169">
        <f t="shared" si="0"/>
        <v>0</v>
      </c>
      <c r="J14" s="167">
        <f t="shared" si="1"/>
        <v>20.66</v>
      </c>
      <c r="K14" s="1">
        <f t="shared" si="2"/>
        <v>0</v>
      </c>
      <c r="L14" s="1"/>
      <c r="M14" s="1">
        <f t="shared" si="5"/>
        <v>0</v>
      </c>
      <c r="N14" s="1">
        <v>10.33</v>
      </c>
      <c r="O14" s="1"/>
      <c r="P14" s="166">
        <f t="shared" si="3"/>
        <v>5.0000000000000001E-3</v>
      </c>
      <c r="Q14" s="172"/>
      <c r="R14" s="172">
        <v>2.5999999999999999E-3</v>
      </c>
      <c r="S14" s="166">
        <f t="shared" si="4"/>
        <v>0</v>
      </c>
      <c r="X14">
        <v>0</v>
      </c>
      <c r="Z14">
        <v>0</v>
      </c>
    </row>
    <row r="15" spans="1:26" ht="24.95" customHeight="1" x14ac:dyDescent="0.25">
      <c r="A15" s="170"/>
      <c r="B15" s="167" t="s">
        <v>155</v>
      </c>
      <c r="C15" s="171" t="s">
        <v>162</v>
      </c>
      <c r="D15" s="167" t="s">
        <v>163</v>
      </c>
      <c r="E15" s="167" t="s">
        <v>97</v>
      </c>
      <c r="F15" s="168">
        <v>4</v>
      </c>
      <c r="G15" s="169"/>
      <c r="H15" s="169"/>
      <c r="I15" s="169">
        <f t="shared" si="0"/>
        <v>0</v>
      </c>
      <c r="J15" s="167">
        <f t="shared" si="1"/>
        <v>71.48</v>
      </c>
      <c r="K15" s="1">
        <f t="shared" si="2"/>
        <v>0</v>
      </c>
      <c r="L15" s="1"/>
      <c r="M15" s="1">
        <f t="shared" si="5"/>
        <v>0</v>
      </c>
      <c r="N15" s="1">
        <v>17.87</v>
      </c>
      <c r="O15" s="1"/>
      <c r="P15" s="166">
        <f t="shared" si="3"/>
        <v>0.02</v>
      </c>
      <c r="Q15" s="172"/>
      <c r="R15" s="172">
        <v>5.0000000000000001E-3</v>
      </c>
      <c r="S15" s="166">
        <f t="shared" si="4"/>
        <v>0</v>
      </c>
      <c r="X15">
        <v>0</v>
      </c>
      <c r="Z15">
        <v>0</v>
      </c>
    </row>
    <row r="16" spans="1:26" ht="24.95" customHeight="1" x14ac:dyDescent="0.25">
      <c r="A16" s="170"/>
      <c r="B16" s="167" t="s">
        <v>155</v>
      </c>
      <c r="C16" s="171" t="s">
        <v>164</v>
      </c>
      <c r="D16" s="167" t="s">
        <v>165</v>
      </c>
      <c r="E16" s="167" t="s">
        <v>97</v>
      </c>
      <c r="F16" s="168">
        <v>2</v>
      </c>
      <c r="G16" s="169"/>
      <c r="H16" s="169"/>
      <c r="I16" s="169">
        <f t="shared" si="0"/>
        <v>0</v>
      </c>
      <c r="J16" s="167">
        <f t="shared" si="1"/>
        <v>18.62</v>
      </c>
      <c r="K16" s="1">
        <f t="shared" si="2"/>
        <v>0</v>
      </c>
      <c r="L16" s="1"/>
      <c r="M16" s="1">
        <f t="shared" si="5"/>
        <v>0</v>
      </c>
      <c r="N16" s="1">
        <v>9.31</v>
      </c>
      <c r="O16" s="1"/>
      <c r="P16" s="166">
        <f t="shared" si="3"/>
        <v>1E-3</v>
      </c>
      <c r="Q16" s="172"/>
      <c r="R16" s="172">
        <v>5.9999999999999995E-4</v>
      </c>
      <c r="S16" s="166">
        <f t="shared" si="4"/>
        <v>0</v>
      </c>
      <c r="X16">
        <v>0</v>
      </c>
      <c r="Z16">
        <v>0</v>
      </c>
    </row>
    <row r="17" spans="1:26" ht="24.95" customHeight="1" x14ac:dyDescent="0.25">
      <c r="A17" s="170"/>
      <c r="B17" s="167" t="s">
        <v>155</v>
      </c>
      <c r="C17" s="171" t="s">
        <v>166</v>
      </c>
      <c r="D17" s="167" t="s">
        <v>167</v>
      </c>
      <c r="E17" s="167" t="s">
        <v>97</v>
      </c>
      <c r="F17" s="168">
        <v>2</v>
      </c>
      <c r="G17" s="169"/>
      <c r="H17" s="169"/>
      <c r="I17" s="169">
        <f t="shared" si="0"/>
        <v>0</v>
      </c>
      <c r="J17" s="167">
        <f t="shared" si="1"/>
        <v>18.62</v>
      </c>
      <c r="K17" s="1">
        <f t="shared" si="2"/>
        <v>0</v>
      </c>
      <c r="L17" s="1"/>
      <c r="M17" s="1">
        <f t="shared" si="5"/>
        <v>0</v>
      </c>
      <c r="N17" s="1">
        <v>9.31</v>
      </c>
      <c r="O17" s="1"/>
      <c r="P17" s="166">
        <f t="shared" si="3"/>
        <v>1E-3</v>
      </c>
      <c r="Q17" s="172"/>
      <c r="R17" s="172">
        <v>5.9999999999999995E-4</v>
      </c>
      <c r="S17" s="166">
        <f t="shared" si="4"/>
        <v>0</v>
      </c>
      <c r="X17">
        <v>0</v>
      </c>
      <c r="Z17">
        <v>0</v>
      </c>
    </row>
    <row r="18" spans="1:26" ht="24.95" customHeight="1" x14ac:dyDescent="0.25">
      <c r="A18" s="170"/>
      <c r="B18" s="167" t="s">
        <v>155</v>
      </c>
      <c r="C18" s="171" t="s">
        <v>168</v>
      </c>
      <c r="D18" s="167" t="s">
        <v>169</v>
      </c>
      <c r="E18" s="167" t="s">
        <v>97</v>
      </c>
      <c r="F18" s="168">
        <v>4</v>
      </c>
      <c r="G18" s="169"/>
      <c r="H18" s="169"/>
      <c r="I18" s="169">
        <f t="shared" si="0"/>
        <v>0</v>
      </c>
      <c r="J18" s="167">
        <f t="shared" si="1"/>
        <v>37.24</v>
      </c>
      <c r="K18" s="1">
        <f t="shared" si="2"/>
        <v>0</v>
      </c>
      <c r="L18" s="1"/>
      <c r="M18" s="1">
        <f t="shared" si="5"/>
        <v>0</v>
      </c>
      <c r="N18" s="1">
        <v>9.31</v>
      </c>
      <c r="O18" s="1"/>
      <c r="P18" s="166">
        <f t="shared" si="3"/>
        <v>2E-3</v>
      </c>
      <c r="Q18" s="172"/>
      <c r="R18" s="172">
        <v>5.9999999999999995E-4</v>
      </c>
      <c r="S18" s="166">
        <f t="shared" si="4"/>
        <v>0</v>
      </c>
      <c r="X18">
        <v>0</v>
      </c>
      <c r="Z18">
        <v>0</v>
      </c>
    </row>
    <row r="19" spans="1:26" ht="24.95" customHeight="1" x14ac:dyDescent="0.25">
      <c r="A19" s="170"/>
      <c r="B19" s="167" t="s">
        <v>155</v>
      </c>
      <c r="C19" s="171" t="s">
        <v>170</v>
      </c>
      <c r="D19" s="167" t="s">
        <v>171</v>
      </c>
      <c r="E19" s="167" t="s">
        <v>97</v>
      </c>
      <c r="F19" s="168">
        <v>2</v>
      </c>
      <c r="G19" s="169"/>
      <c r="H19" s="169"/>
      <c r="I19" s="169">
        <f t="shared" si="0"/>
        <v>0</v>
      </c>
      <c r="J19" s="167">
        <f t="shared" si="1"/>
        <v>35.68</v>
      </c>
      <c r="K19" s="1">
        <f t="shared" si="2"/>
        <v>0</v>
      </c>
      <c r="L19" s="1"/>
      <c r="M19" s="1">
        <f t="shared" si="5"/>
        <v>0</v>
      </c>
      <c r="N19" s="1">
        <v>17.84</v>
      </c>
      <c r="O19" s="1"/>
      <c r="P19" s="166">
        <f t="shared" si="3"/>
        <v>0.01</v>
      </c>
      <c r="Q19" s="172"/>
      <c r="R19" s="172">
        <v>5.0000000000000001E-3</v>
      </c>
      <c r="S19" s="166">
        <f t="shared" si="4"/>
        <v>0</v>
      </c>
      <c r="X19">
        <v>0</v>
      </c>
      <c r="Z19">
        <v>0</v>
      </c>
    </row>
    <row r="20" spans="1:26" ht="24.95" customHeight="1" x14ac:dyDescent="0.25">
      <c r="A20" s="170"/>
      <c r="B20" s="167" t="s">
        <v>155</v>
      </c>
      <c r="C20" s="171" t="s">
        <v>172</v>
      </c>
      <c r="D20" s="167" t="s">
        <v>173</v>
      </c>
      <c r="E20" s="167" t="s">
        <v>97</v>
      </c>
      <c r="F20" s="168">
        <v>2</v>
      </c>
      <c r="G20" s="169"/>
      <c r="H20" s="169"/>
      <c r="I20" s="169">
        <f t="shared" si="0"/>
        <v>0</v>
      </c>
      <c r="J20" s="167">
        <f t="shared" si="1"/>
        <v>28.32</v>
      </c>
      <c r="K20" s="1">
        <f t="shared" si="2"/>
        <v>0</v>
      </c>
      <c r="L20" s="1"/>
      <c r="M20" s="1">
        <f t="shared" si="5"/>
        <v>0</v>
      </c>
      <c r="N20" s="1">
        <v>14.16</v>
      </c>
      <c r="O20" s="1"/>
      <c r="P20" s="166">
        <f t="shared" si="3"/>
        <v>2E-3</v>
      </c>
      <c r="Q20" s="172"/>
      <c r="R20" s="172">
        <v>8.0999999999999996E-4</v>
      </c>
      <c r="S20" s="166">
        <f t="shared" si="4"/>
        <v>0</v>
      </c>
      <c r="X20">
        <v>0</v>
      </c>
      <c r="Z20">
        <v>0</v>
      </c>
    </row>
    <row r="21" spans="1:26" ht="24.95" customHeight="1" x14ac:dyDescent="0.25">
      <c r="A21" s="170"/>
      <c r="B21" s="167" t="s">
        <v>155</v>
      </c>
      <c r="C21" s="171" t="s">
        <v>174</v>
      </c>
      <c r="D21" s="167" t="s">
        <v>175</v>
      </c>
      <c r="E21" s="167" t="s">
        <v>97</v>
      </c>
      <c r="F21" s="168">
        <v>20</v>
      </c>
      <c r="G21" s="169"/>
      <c r="H21" s="169"/>
      <c r="I21" s="169">
        <f t="shared" si="0"/>
        <v>0</v>
      </c>
      <c r="J21" s="167">
        <f t="shared" si="1"/>
        <v>1120.4000000000001</v>
      </c>
      <c r="K21" s="1">
        <f t="shared" si="2"/>
        <v>0</v>
      </c>
      <c r="L21" s="1"/>
      <c r="M21" s="1">
        <f t="shared" si="5"/>
        <v>0</v>
      </c>
      <c r="N21" s="1">
        <v>56.02</v>
      </c>
      <c r="O21" s="1"/>
      <c r="P21" s="166">
        <f t="shared" si="3"/>
        <v>9.9000000000000005E-2</v>
      </c>
      <c r="Q21" s="172"/>
      <c r="R21" s="172">
        <v>4.9500000000000004E-3</v>
      </c>
      <c r="S21" s="166">
        <f t="shared" si="4"/>
        <v>0</v>
      </c>
      <c r="X21">
        <v>0</v>
      </c>
      <c r="Z21">
        <v>0</v>
      </c>
    </row>
    <row r="22" spans="1:26" x14ac:dyDescent="0.25">
      <c r="A22" s="155"/>
      <c r="B22" s="155"/>
      <c r="C22" s="155"/>
      <c r="D22" s="155" t="s">
        <v>70</v>
      </c>
      <c r="E22" s="155"/>
      <c r="F22" s="166"/>
      <c r="G22" s="158">
        <f>ROUND((SUM(L10:L21))/1,2)</f>
        <v>0</v>
      </c>
      <c r="H22" s="158">
        <f>ROUND((SUM(M10:M21))/1,2)</f>
        <v>0</v>
      </c>
      <c r="I22" s="158">
        <f>ROUND((SUM(I10:I21))/1,2)</f>
        <v>0</v>
      </c>
      <c r="J22" s="155"/>
      <c r="K22" s="155"/>
      <c r="L22" s="155">
        <f>ROUND((SUM(L10:L21))/1,2)</f>
        <v>0</v>
      </c>
      <c r="M22" s="155">
        <f>ROUND((SUM(M10:M21))/1,2)</f>
        <v>0</v>
      </c>
      <c r="N22" s="155"/>
      <c r="O22" s="155"/>
      <c r="P22" s="173">
        <f>ROUND((SUM(P10:P21))/1,2)</f>
        <v>10.98</v>
      </c>
      <c r="S22" s="166">
        <f>ROUND((SUM(S10:S21))/1,2)</f>
        <v>0</v>
      </c>
    </row>
    <row r="23" spans="1:26" x14ac:dyDescent="0.25">
      <c r="A23" s="1"/>
      <c r="B23" s="1"/>
      <c r="C23" s="1"/>
      <c r="D23" s="1"/>
      <c r="E23" s="1"/>
      <c r="F23" s="162"/>
      <c r="G23" s="148"/>
      <c r="H23" s="148"/>
      <c r="I23" s="148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5"/>
      <c r="B24" s="155"/>
      <c r="C24" s="155"/>
      <c r="D24" s="2" t="s">
        <v>66</v>
      </c>
      <c r="E24" s="155"/>
      <c r="F24" s="166"/>
      <c r="G24" s="158">
        <f>ROUND((SUM(L9:L23))/2,2)</f>
        <v>0</v>
      </c>
      <c r="H24" s="158">
        <f>ROUND((SUM(M9:M23))/2,2)</f>
        <v>0</v>
      </c>
      <c r="I24" s="158">
        <f>ROUND((SUM(I9:I23))/2,2)</f>
        <v>0</v>
      </c>
      <c r="J24" s="155"/>
      <c r="K24" s="155"/>
      <c r="L24" s="155">
        <f>ROUND((SUM(L9:L23))/2,2)</f>
        <v>0</v>
      </c>
      <c r="M24" s="155">
        <f>ROUND((SUM(M9:M23))/2,2)</f>
        <v>0</v>
      </c>
      <c r="N24" s="155"/>
      <c r="O24" s="155"/>
      <c r="P24" s="173">
        <f>ROUND((SUM(P9:P23))/2,2)</f>
        <v>10.98</v>
      </c>
      <c r="S24" s="173">
        <f>ROUND((SUM(S9:S23))/2,2)</f>
        <v>0</v>
      </c>
    </row>
    <row r="25" spans="1:26" x14ac:dyDescent="0.25">
      <c r="A25" s="174"/>
      <c r="B25" s="174" t="s">
        <v>176</v>
      </c>
      <c r="C25" s="174"/>
      <c r="D25" s="174"/>
      <c r="E25" s="174"/>
      <c r="F25" s="175" t="s">
        <v>72</v>
      </c>
      <c r="G25" s="176">
        <f>ROUND((SUM(L9:L24))/3,2)</f>
        <v>0</v>
      </c>
      <c r="H25" s="176">
        <f>ROUND((SUM(M9:M24))/3,2)</f>
        <v>0</v>
      </c>
      <c r="I25" s="176">
        <f>ROUND((SUM(I9:I24))/3,2)</f>
        <v>0</v>
      </c>
      <c r="J25" s="174"/>
      <c r="K25" s="174">
        <f>ROUND((SUM(K9:K24)),2)</f>
        <v>0</v>
      </c>
      <c r="L25" s="174">
        <f>ROUND((SUM(L9:L24))/3,2)</f>
        <v>0</v>
      </c>
      <c r="M25" s="174">
        <f>ROUND((SUM(M9:M24))/3,2)</f>
        <v>0</v>
      </c>
      <c r="N25" s="174"/>
      <c r="O25" s="174"/>
      <c r="P25" s="192">
        <f>ROUND((SUM(P9:P24))/3,2)</f>
        <v>10.98</v>
      </c>
      <c r="S25" s="175">
        <f>ROUND((SUM(S9:S24))/3,2)</f>
        <v>0</v>
      </c>
      <c r="Z25">
        <f>(SUM(Z9:Z24))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a oprava miestnych chodníkov na ulici Dargovskej a prepojenie ulíc Dlhá a Jarková / Dočasné dopravné značenie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19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55</v>
      </c>
      <c r="E15" s="92" t="s">
        <v>56</v>
      </c>
      <c r="F15" s="104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>
        <f>'Kryci_list 11188'!D16+'Kryci_list 11190'!D16+'Kryci_list 11191'!D16+'Kryci_list 11192'!D16</f>
        <v>0</v>
      </c>
      <c r="E16" s="96">
        <f>'Kryci_list 11188'!E16+'Kryci_list 11190'!E16+'Kryci_list 11191'!E16+'Kryci_list 11192'!E16</f>
        <v>0</v>
      </c>
      <c r="F16" s="105">
        <f>'Kryci_list 11188'!F16+'Kryci_list 11190'!F16+'Kryci_list 11191'!F16+'Kryci_list 11192'!F16</f>
        <v>0</v>
      </c>
      <c r="G16" s="60">
        <v>6</v>
      </c>
      <c r="H16" s="114" t="s">
        <v>36</v>
      </c>
      <c r="I16" s="128"/>
      <c r="J16" s="125">
        <f>Rekapitulácia!F11</f>
        <v>0</v>
      </c>
    </row>
    <row r="17" spans="1:10" ht="18" customHeight="1" x14ac:dyDescent="0.25">
      <c r="A17" s="11"/>
      <c r="B17" s="67">
        <v>2</v>
      </c>
      <c r="C17" s="70" t="s">
        <v>31</v>
      </c>
      <c r="D17" s="77">
        <f>'Kryci_list 11188'!D17+'Kryci_list 11190'!D17+'Kryci_list 11191'!D17+'Kryci_list 11192'!D17</f>
        <v>0</v>
      </c>
      <c r="E17" s="75">
        <f>'Kryci_list 11188'!E17+'Kryci_list 11190'!E17+'Kryci_list 11191'!E17+'Kryci_list 11192'!E17</f>
        <v>0</v>
      </c>
      <c r="F17" s="80">
        <f>'Kryci_list 11188'!F17+'Kryci_list 11190'!F17+'Kryci_list 11191'!F17+'Kryci_list 11192'!F17</f>
        <v>0</v>
      </c>
      <c r="G17" s="61">
        <v>7</v>
      </c>
      <c r="H17" s="115" t="s">
        <v>37</v>
      </c>
      <c r="I17" s="128"/>
      <c r="J17" s="126">
        <f>Rekapitulácia!E11</f>
        <v>0</v>
      </c>
    </row>
    <row r="18" spans="1:10" ht="18" customHeight="1" x14ac:dyDescent="0.25">
      <c r="A18" s="11"/>
      <c r="B18" s="68">
        <v>3</v>
      </c>
      <c r="C18" s="71" t="s">
        <v>32</v>
      </c>
      <c r="D18" s="78">
        <f>'Kryci_list 11188'!D18+'Kryci_list 11190'!D18+'Kryci_list 11191'!D18+'Kryci_list 11192'!D18</f>
        <v>0</v>
      </c>
      <c r="E18" s="76">
        <f>'Kryci_list 11188'!E18+'Kryci_list 11190'!E18+'Kryci_list 11191'!E18+'Kryci_list 11192'!E18</f>
        <v>0</v>
      </c>
      <c r="F18" s="81">
        <f>'Kryci_list 11188'!F18+'Kryci_list 11190'!F18+'Kryci_list 11191'!F18+'Kryci_list 11192'!F18</f>
        <v>0</v>
      </c>
      <c r="G18" s="61">
        <v>8</v>
      </c>
      <c r="H18" s="115" t="s">
        <v>38</v>
      </c>
      <c r="I18" s="128"/>
      <c r="J18" s="126">
        <f>Rekapitulácia!D11</f>
        <v>0</v>
      </c>
    </row>
    <row r="19" spans="1:10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10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10" ht="18" customHeight="1" thickTop="1" x14ac:dyDescent="0.25">
      <c r="A21" s="11"/>
      <c r="B21" s="65" t="s">
        <v>45</v>
      </c>
      <c r="C21" s="69" t="s">
        <v>7</v>
      </c>
      <c r="D21" s="74"/>
      <c r="E21" s="19"/>
      <c r="F21" s="97"/>
      <c r="G21" s="65" t="s">
        <v>51</v>
      </c>
      <c r="H21" s="62" t="s">
        <v>7</v>
      </c>
      <c r="I21" s="29"/>
      <c r="J21" s="131"/>
    </row>
    <row r="22" spans="1:10" ht="18" customHeight="1" x14ac:dyDescent="0.25">
      <c r="A22" s="11"/>
      <c r="B22" s="60">
        <v>11</v>
      </c>
      <c r="C22" s="63" t="s">
        <v>46</v>
      </c>
      <c r="D22" s="86"/>
      <c r="E22" s="89"/>
      <c r="F22" s="80">
        <f>'Kryci_list 11188'!F22+'Kryci_list 11190'!F22+'Kryci_list 11191'!F22+'Kryci_list 11192'!F22</f>
        <v>0</v>
      </c>
      <c r="G22" s="60">
        <v>16</v>
      </c>
      <c r="H22" s="114" t="s">
        <v>52</v>
      </c>
      <c r="I22" s="128"/>
      <c r="J22" s="125">
        <f>'Kryci_list 11188'!J22+'Kryci_list 11190'!J22+'Kryci_list 11191'!J22+'Kryci_list 11192'!J22</f>
        <v>0</v>
      </c>
    </row>
    <row r="23" spans="1:10" ht="18" customHeight="1" x14ac:dyDescent="0.25">
      <c r="A23" s="11"/>
      <c r="B23" s="61">
        <v>12</v>
      </c>
      <c r="C23" s="64" t="s">
        <v>47</v>
      </c>
      <c r="D23" s="66"/>
      <c r="E23" s="89"/>
      <c r="F23" s="81">
        <f>'Kryci_list 11188'!F23+'Kryci_list 11190'!F23+'Kryci_list 11191'!F23+'Kryci_list 11192'!F23</f>
        <v>0</v>
      </c>
      <c r="G23" s="61">
        <v>17</v>
      </c>
      <c r="H23" s="115" t="s">
        <v>53</v>
      </c>
      <c r="I23" s="128"/>
      <c r="J23" s="126">
        <f>'Kryci_list 11188'!J23+'Kryci_list 11190'!J23+'Kryci_list 11191'!J23+'Kryci_list 11192'!J23</f>
        <v>0</v>
      </c>
    </row>
    <row r="24" spans="1:10" ht="18" customHeight="1" x14ac:dyDescent="0.25">
      <c r="A24" s="11"/>
      <c r="B24" s="61">
        <v>13</v>
      </c>
      <c r="C24" s="64" t="s">
        <v>48</v>
      </c>
      <c r="D24" s="66"/>
      <c r="E24" s="89"/>
      <c r="F24" s="81">
        <f>'Kryci_list 11188'!F24+'Kryci_list 11190'!F24+'Kryci_list 11191'!F24+'Kryci_list 11192'!F24</f>
        <v>0</v>
      </c>
      <c r="G24" s="61">
        <v>18</v>
      </c>
      <c r="H24" s="115" t="s">
        <v>54</v>
      </c>
      <c r="I24" s="128"/>
      <c r="J24" s="126">
        <f>'Kryci_list 11188'!J24+'Kryci_list 11190'!J24+'Kryci_list 11191'!J24+'Kryci_list 11192'!J24</f>
        <v>0</v>
      </c>
    </row>
    <row r="25" spans="1:10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6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10" ht="18" customHeight="1" thickTop="1" x14ac:dyDescent="0.25">
      <c r="A27" s="11"/>
      <c r="B27" s="100"/>
      <c r="C27" s="142" t="s">
        <v>60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10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10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Rekapitulácia!B12</f>
        <v>0</v>
      </c>
      <c r="J29" s="118">
        <f>ROUND(((ROUND(I29,2)*20)/100),2)*1</f>
        <v>0</v>
      </c>
    </row>
    <row r="30" spans="1:10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Rekapitulácia!B13</f>
        <v>0</v>
      </c>
      <c r="J30" s="119">
        <f>ROUND(((ROUND(I30,2)*0)/100),2)</f>
        <v>0</v>
      </c>
    </row>
    <row r="31" spans="1:10" ht="18" customHeight="1" x14ac:dyDescent="0.25">
      <c r="A31" s="11"/>
      <c r="B31" s="24"/>
      <c r="C31" s="138"/>
      <c r="D31" s="139"/>
      <c r="E31" s="22"/>
      <c r="F31" s="11"/>
      <c r="G31" s="61">
        <v>24</v>
      </c>
      <c r="H31" s="115" t="s">
        <v>33</v>
      </c>
      <c r="I31" s="28"/>
      <c r="J31" s="189">
        <f>SUM(J28:J30)</f>
        <v>0</v>
      </c>
    </row>
    <row r="32" spans="1:10" ht="18" customHeight="1" thickBot="1" x14ac:dyDescent="0.3">
      <c r="A32" s="11"/>
      <c r="B32" s="48"/>
      <c r="C32" s="116"/>
      <c r="D32" s="123"/>
      <c r="E32" s="83"/>
      <c r="F32" s="84"/>
      <c r="G32" s="185" t="s">
        <v>44</v>
      </c>
      <c r="H32" s="186"/>
      <c r="I32" s="187"/>
      <c r="J32" s="188"/>
    </row>
    <row r="33" spans="1:10" ht="18" customHeight="1" thickTop="1" x14ac:dyDescent="0.25">
      <c r="A33" s="11"/>
      <c r="B33" s="100"/>
      <c r="C33" s="101"/>
      <c r="D33" s="140" t="s">
        <v>58</v>
      </c>
      <c r="E33" s="15"/>
      <c r="F33" s="15"/>
      <c r="G33" s="14"/>
      <c r="H33" s="140" t="s">
        <v>59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0"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18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55</v>
      </c>
      <c r="E15" s="92" t="s">
        <v>56</v>
      </c>
      <c r="F15" s="104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>
        <f>'Rekap 11188'!B16</f>
        <v>0</v>
      </c>
      <c r="E16" s="96">
        <f>'Rekap 11188'!C16</f>
        <v>0</v>
      </c>
      <c r="F16" s="105">
        <f>'Rekap 11188'!D16</f>
        <v>0</v>
      </c>
      <c r="G16" s="60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31</v>
      </c>
      <c r="D17" s="77"/>
      <c r="E17" s="75"/>
      <c r="F17" s="80"/>
      <c r="G17" s="61">
        <v>7</v>
      </c>
      <c r="H17" s="115" t="s">
        <v>37</v>
      </c>
      <c r="I17" s="128"/>
      <c r="J17" s="126">
        <f>'SO 11188'!Z39</f>
        <v>0</v>
      </c>
    </row>
    <row r="18" spans="1:26" ht="18" customHeight="1" x14ac:dyDescent="0.25">
      <c r="A18" s="11"/>
      <c r="B18" s="68">
        <v>3</v>
      </c>
      <c r="C18" s="71" t="s">
        <v>32</v>
      </c>
      <c r="D18" s="78"/>
      <c r="E18" s="76"/>
      <c r="F18" s="81"/>
      <c r="G18" s="61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4"/>
      <c r="E21" s="19"/>
      <c r="F21" s="97"/>
      <c r="G21" s="65" t="s">
        <v>51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46</v>
      </c>
      <c r="D22" s="86"/>
      <c r="E22" s="88" t="s">
        <v>49</v>
      </c>
      <c r="F22" s="80">
        <f>((F16*U22*0)+(F17*V22*0)+(F18*W22*0))/100</f>
        <v>0</v>
      </c>
      <c r="G22" s="60">
        <v>16</v>
      </c>
      <c r="H22" s="114" t="s">
        <v>52</v>
      </c>
      <c r="I22" s="129" t="s">
        <v>49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8" t="s">
        <v>50</v>
      </c>
      <c r="F23" s="81">
        <f>((F16*U23*0)+(F17*V23*0)+(F18*W23*0))/100</f>
        <v>0</v>
      </c>
      <c r="G23" s="61">
        <v>17</v>
      </c>
      <c r="H23" s="115" t="s">
        <v>53</v>
      </c>
      <c r="I23" s="129" t="s">
        <v>49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8" t="s">
        <v>49</v>
      </c>
      <c r="F24" s="81">
        <f>((F16*U24*0)+(F17*V24*0)+(F18*W24*0))/100</f>
        <v>0</v>
      </c>
      <c r="G24" s="61">
        <v>18</v>
      </c>
      <c r="H24" s="115" t="s">
        <v>54</v>
      </c>
      <c r="I24" s="129" t="s">
        <v>50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60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J28-SUM('SO 11188'!K9:'SO 11188'!K38)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SUM('SO 11188'!K9:'SO 11188'!K38)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33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44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58</v>
      </c>
      <c r="E33" s="15"/>
      <c r="F33" s="102"/>
      <c r="G33" s="110">
        <v>26</v>
      </c>
      <c r="H33" s="141" t="s">
        <v>59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24</v>
      </c>
      <c r="B1" s="143"/>
      <c r="C1" s="143"/>
      <c r="D1" s="144" t="s">
        <v>21</v>
      </c>
      <c r="E1" s="143"/>
      <c r="F1" s="143"/>
      <c r="W1">
        <v>30.126000000000001</v>
      </c>
    </row>
    <row r="2" spans="1:26" x14ac:dyDescent="0.25">
      <c r="A2" s="144" t="s">
        <v>28</v>
      </c>
      <c r="B2" s="143"/>
      <c r="C2" s="143"/>
      <c r="D2" s="144" t="s">
        <v>19</v>
      </c>
      <c r="E2" s="143"/>
      <c r="F2" s="143"/>
    </row>
    <row r="3" spans="1:26" x14ac:dyDescent="0.25">
      <c r="A3" s="144" t="s">
        <v>27</v>
      </c>
      <c r="B3" s="143"/>
      <c r="C3" s="143"/>
      <c r="D3" s="144" t="s">
        <v>64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18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65</v>
      </c>
      <c r="B8" s="143"/>
      <c r="C8" s="143"/>
      <c r="D8" s="143"/>
      <c r="E8" s="143"/>
      <c r="F8" s="143"/>
    </row>
    <row r="9" spans="1:26" x14ac:dyDescent="0.25">
      <c r="A9" s="146" t="s">
        <v>61</v>
      </c>
      <c r="B9" s="146" t="s">
        <v>55</v>
      </c>
      <c r="C9" s="146" t="s">
        <v>56</v>
      </c>
      <c r="D9" s="146" t="s">
        <v>33</v>
      </c>
      <c r="E9" s="146" t="s">
        <v>62</v>
      </c>
      <c r="F9" s="146" t="s">
        <v>63</v>
      </c>
    </row>
    <row r="10" spans="1:26" x14ac:dyDescent="0.25">
      <c r="A10" s="153" t="s">
        <v>66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67</v>
      </c>
      <c r="B11" s="156">
        <f>'SO 11188'!L13</f>
        <v>0</v>
      </c>
      <c r="C11" s="156">
        <f>'SO 11188'!M13</f>
        <v>0</v>
      </c>
      <c r="D11" s="156">
        <f>'SO 11188'!I13</f>
        <v>0</v>
      </c>
      <c r="E11" s="157">
        <f>'SO 11188'!P13</f>
        <v>0</v>
      </c>
      <c r="F11" s="157">
        <f>'SO 11188'!S13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68</v>
      </c>
      <c r="B12" s="156">
        <f>'SO 11188'!L18</f>
        <v>0</v>
      </c>
      <c r="C12" s="156">
        <f>'SO 11188'!M18</f>
        <v>0</v>
      </c>
      <c r="D12" s="156">
        <f>'SO 11188'!I18</f>
        <v>0</v>
      </c>
      <c r="E12" s="157">
        <f>'SO 11188'!P18</f>
        <v>72.17</v>
      </c>
      <c r="F12" s="157">
        <f>'SO 11188'!S18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69</v>
      </c>
      <c r="B13" s="156">
        <f>'SO 11188'!L22</f>
        <v>0</v>
      </c>
      <c r="C13" s="156">
        <f>'SO 11188'!M22</f>
        <v>0</v>
      </c>
      <c r="D13" s="156">
        <f>'SO 11188'!I22</f>
        <v>0</v>
      </c>
      <c r="E13" s="157">
        <f>'SO 11188'!P22</f>
        <v>3.01</v>
      </c>
      <c r="F13" s="157">
        <f>'SO 11188'!S22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70</v>
      </c>
      <c r="B14" s="156">
        <f>'SO 11188'!L32</f>
        <v>0</v>
      </c>
      <c r="C14" s="156">
        <f>'SO 11188'!M32</f>
        <v>0</v>
      </c>
      <c r="D14" s="156">
        <f>'SO 11188'!I32</f>
        <v>0</v>
      </c>
      <c r="E14" s="157">
        <f>'SO 11188'!P32</f>
        <v>80.67</v>
      </c>
      <c r="F14" s="157">
        <f>'SO 11188'!S32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71</v>
      </c>
      <c r="B15" s="156">
        <f>'SO 11188'!L36</f>
        <v>0</v>
      </c>
      <c r="C15" s="156">
        <f>'SO 11188'!M36</f>
        <v>0</v>
      </c>
      <c r="D15" s="156">
        <f>'SO 11188'!I36</f>
        <v>0</v>
      </c>
      <c r="E15" s="157">
        <f>'SO 11188'!P36</f>
        <v>0</v>
      </c>
      <c r="F15" s="157">
        <f>'SO 11188'!S36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2" t="s">
        <v>66</v>
      </c>
      <c r="B16" s="158">
        <f>'SO 11188'!L38</f>
        <v>0</v>
      </c>
      <c r="C16" s="158">
        <f>'SO 11188'!M38</f>
        <v>0</v>
      </c>
      <c r="D16" s="158">
        <f>'SO 11188'!I38</f>
        <v>0</v>
      </c>
      <c r="E16" s="159">
        <f>'SO 11188'!P38</f>
        <v>155.85</v>
      </c>
      <c r="F16" s="159">
        <f>'SO 11188'!S38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"/>
      <c r="B17" s="148"/>
      <c r="C17" s="148"/>
      <c r="D17" s="148"/>
      <c r="E17" s="147"/>
      <c r="F17" s="147"/>
    </row>
    <row r="18" spans="1:26" x14ac:dyDescent="0.25">
      <c r="A18" s="2" t="s">
        <v>72</v>
      </c>
      <c r="B18" s="158">
        <f>'SO 11188'!L39</f>
        <v>0</v>
      </c>
      <c r="C18" s="158">
        <f>'SO 11188'!M39</f>
        <v>0</v>
      </c>
      <c r="D18" s="158">
        <f>'SO 11188'!I39</f>
        <v>0</v>
      </c>
      <c r="E18" s="159">
        <f>'SO 11188'!P39</f>
        <v>155.85</v>
      </c>
      <c r="F18" s="159">
        <f>'SO 11188'!S39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"/>
      <c r="B19" s="148"/>
      <c r="C19" s="148"/>
      <c r="D19" s="148"/>
      <c r="E19" s="147"/>
      <c r="F19" s="147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1"/>
      <c r="B21" s="148"/>
      <c r="C21" s="148"/>
      <c r="D21" s="148"/>
      <c r="E21" s="147"/>
      <c r="F21" s="147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pane ySplit="8" topLeftCell="A27" activePane="bottomLeft" state="frozen"/>
      <selection pane="bottomLeft" activeCell="G36" sqref="G36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9.14062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55</v>
      </c>
      <c r="H8" s="163" t="s">
        <v>56</v>
      </c>
      <c r="I8" s="163" t="s">
        <v>79</v>
      </c>
      <c r="J8" s="163"/>
      <c r="K8" s="163"/>
      <c r="L8" s="163"/>
      <c r="M8" s="163"/>
      <c r="N8" s="163"/>
      <c r="O8" s="163"/>
      <c r="P8" s="163" t="s">
        <v>80</v>
      </c>
      <c r="Q8" s="160"/>
      <c r="R8" s="160"/>
      <c r="S8" s="163" t="s">
        <v>81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66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67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82</v>
      </c>
      <c r="C11" s="171" t="s">
        <v>83</v>
      </c>
      <c r="D11" s="167" t="s">
        <v>84</v>
      </c>
      <c r="E11" s="167" t="s">
        <v>85</v>
      </c>
      <c r="F11" s="168">
        <v>660</v>
      </c>
      <c r="G11" s="169"/>
      <c r="H11" s="169"/>
      <c r="I11" s="169">
        <f>ROUND(F11*(G11+H11),2)</f>
        <v>0</v>
      </c>
      <c r="J11" s="167">
        <f>ROUND(F11*(N11),2)</f>
        <v>607.20000000000005</v>
      </c>
      <c r="K11" s="1">
        <f>ROUND(F11*(O11),2)</f>
        <v>0</v>
      </c>
      <c r="L11" s="1">
        <f>ROUND(F11*(G11+H11),2)</f>
        <v>0</v>
      </c>
      <c r="M11" s="1"/>
      <c r="N11" s="1">
        <v>0.92</v>
      </c>
      <c r="O11" s="1"/>
      <c r="P11" s="166">
        <f>ROUND(F11*(R11),3)</f>
        <v>0</v>
      </c>
      <c r="Q11" s="172"/>
      <c r="R11" s="172">
        <v>0</v>
      </c>
      <c r="S11" s="166">
        <f>ROUND(F11*(X11),3)</f>
        <v>0</v>
      </c>
      <c r="X11">
        <v>0</v>
      </c>
      <c r="Z11">
        <v>0</v>
      </c>
    </row>
    <row r="12" spans="1:26" ht="24.95" customHeight="1" x14ac:dyDescent="0.25">
      <c r="A12" s="170"/>
      <c r="B12" s="167" t="s">
        <v>82</v>
      </c>
      <c r="C12" s="171" t="s">
        <v>86</v>
      </c>
      <c r="D12" s="167" t="s">
        <v>87</v>
      </c>
      <c r="E12" s="167" t="s">
        <v>88</v>
      </c>
      <c r="F12" s="168">
        <v>330</v>
      </c>
      <c r="G12" s="169"/>
      <c r="H12" s="169"/>
      <c r="I12" s="169">
        <f>ROUND(F12*(G12+H12),2)</f>
        <v>0</v>
      </c>
      <c r="J12" s="167">
        <f>ROUND(F12*(N12),2)</f>
        <v>716.1</v>
      </c>
      <c r="K12" s="1">
        <f>ROUND(F12*(O12),2)</f>
        <v>0</v>
      </c>
      <c r="L12" s="1">
        <f>ROUND(F12*(G12+H12),2)</f>
        <v>0</v>
      </c>
      <c r="M12" s="1"/>
      <c r="N12" s="1">
        <v>2.17</v>
      </c>
      <c r="O12" s="1"/>
      <c r="P12" s="166">
        <f>ROUND(F12*(R12),3)</f>
        <v>0</v>
      </c>
      <c r="Q12" s="172"/>
      <c r="R12" s="172">
        <v>0</v>
      </c>
      <c r="S12" s="166">
        <f>ROUND(F12*(X12),3)</f>
        <v>0</v>
      </c>
      <c r="X12">
        <v>0</v>
      </c>
      <c r="Z12">
        <v>0</v>
      </c>
    </row>
    <row r="13" spans="1:26" x14ac:dyDescent="0.25">
      <c r="A13" s="155"/>
      <c r="B13" s="155"/>
      <c r="C13" s="155"/>
      <c r="D13" s="155" t="s">
        <v>67</v>
      </c>
      <c r="E13" s="155"/>
      <c r="F13" s="166"/>
      <c r="G13" s="158">
        <f>ROUND((SUM(L10:L12))/1,2)</f>
        <v>0</v>
      </c>
      <c r="H13" s="158">
        <f>ROUND((SUM(M10:M12))/1,2)</f>
        <v>0</v>
      </c>
      <c r="I13" s="158">
        <f>ROUND((SUM(I10:I12))/1,2)</f>
        <v>0</v>
      </c>
      <c r="J13" s="155"/>
      <c r="K13" s="155"/>
      <c r="L13" s="155">
        <f>ROUND((SUM(L10:L12))/1,2)</f>
        <v>0</v>
      </c>
      <c r="M13" s="155">
        <f>ROUND((SUM(M10:M12))/1,2)</f>
        <v>0</v>
      </c>
      <c r="N13" s="155"/>
      <c r="O13" s="155"/>
      <c r="P13" s="173">
        <f>ROUND((SUM(P10:P12))/1,2)</f>
        <v>0</v>
      </c>
      <c r="Q13" s="152"/>
      <c r="R13" s="152"/>
      <c r="S13" s="173">
        <f>ROUND((SUM(S10:S12))/1,2)</f>
        <v>0</v>
      </c>
      <c r="T13" s="152"/>
      <c r="U13" s="152"/>
      <c r="V13" s="152"/>
      <c r="W13" s="152"/>
      <c r="X13" s="152"/>
      <c r="Y13" s="152"/>
      <c r="Z13" s="152"/>
    </row>
    <row r="14" spans="1:26" x14ac:dyDescent="0.25">
      <c r="A14" s="1"/>
      <c r="B14" s="1"/>
      <c r="C14" s="1"/>
      <c r="D14" s="1"/>
      <c r="E14" s="1"/>
      <c r="F14" s="162"/>
      <c r="G14" s="148"/>
      <c r="H14" s="148"/>
      <c r="I14" s="148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5"/>
      <c r="B15" s="155"/>
      <c r="C15" s="155"/>
      <c r="D15" s="155" t="s">
        <v>68</v>
      </c>
      <c r="E15" s="155"/>
      <c r="F15" s="166"/>
      <c r="G15" s="156"/>
      <c r="H15" s="156"/>
      <c r="I15" s="156"/>
      <c r="J15" s="155"/>
      <c r="K15" s="155"/>
      <c r="L15" s="155"/>
      <c r="M15" s="155"/>
      <c r="N15" s="155"/>
      <c r="O15" s="155"/>
      <c r="P15" s="155"/>
      <c r="Q15" s="152"/>
      <c r="R15" s="152"/>
      <c r="S15" s="155"/>
      <c r="T15" s="152"/>
      <c r="U15" s="152"/>
      <c r="V15" s="152"/>
      <c r="W15" s="152"/>
      <c r="X15" s="152"/>
      <c r="Y15" s="152"/>
      <c r="Z15" s="152"/>
    </row>
    <row r="16" spans="1:26" ht="24.95" customHeight="1" x14ac:dyDescent="0.25">
      <c r="A16" s="170"/>
      <c r="B16" s="167" t="s">
        <v>89</v>
      </c>
      <c r="C16" s="171" t="s">
        <v>90</v>
      </c>
      <c r="D16" s="167" t="s">
        <v>91</v>
      </c>
      <c r="E16" s="167" t="s">
        <v>85</v>
      </c>
      <c r="F16" s="168">
        <v>660</v>
      </c>
      <c r="G16" s="169"/>
      <c r="H16" s="169"/>
      <c r="I16" s="169">
        <f>ROUND(F16*(G16+H16),2)</f>
        <v>0</v>
      </c>
      <c r="J16" s="167">
        <f>ROUND(F16*(N16),2)</f>
        <v>250.8</v>
      </c>
      <c r="K16" s="1">
        <f>ROUND(F16*(O16),2)</f>
        <v>0</v>
      </c>
      <c r="L16" s="1">
        <f>ROUND(F16*(G16+H16),2)</f>
        <v>0</v>
      </c>
      <c r="M16" s="1"/>
      <c r="N16" s="1">
        <v>0.38</v>
      </c>
      <c r="O16" s="1"/>
      <c r="P16" s="166">
        <f>ROUND(F16*(R16),3)</f>
        <v>3.7029999999999998</v>
      </c>
      <c r="Q16" s="172"/>
      <c r="R16" s="172">
        <v>5.6100000000000004E-3</v>
      </c>
      <c r="S16" s="166">
        <f>ROUND(F16*(X16),3)</f>
        <v>0</v>
      </c>
      <c r="X16">
        <v>0</v>
      </c>
      <c r="Z16">
        <v>0</v>
      </c>
    </row>
    <row r="17" spans="1:26" ht="24.95" customHeight="1" x14ac:dyDescent="0.25">
      <c r="A17" s="170"/>
      <c r="B17" s="167" t="s">
        <v>89</v>
      </c>
      <c r="C17" s="171" t="s">
        <v>92</v>
      </c>
      <c r="D17" s="167" t="s">
        <v>93</v>
      </c>
      <c r="E17" s="167" t="s">
        <v>85</v>
      </c>
      <c r="F17" s="168">
        <v>660</v>
      </c>
      <c r="G17" s="169"/>
      <c r="H17" s="169"/>
      <c r="I17" s="169">
        <f>ROUND(F17*(G17+H17),2)</f>
        <v>0</v>
      </c>
      <c r="J17" s="167">
        <f>ROUND(F17*(N17),2)</f>
        <v>6270</v>
      </c>
      <c r="K17" s="1">
        <f>ROUND(F17*(O17),2)</f>
        <v>0</v>
      </c>
      <c r="L17" s="1">
        <f>ROUND(F17*(G17+H17),2)</f>
        <v>0</v>
      </c>
      <c r="M17" s="1"/>
      <c r="N17" s="1">
        <v>9.5</v>
      </c>
      <c r="O17" s="1"/>
      <c r="P17" s="166">
        <f>ROUND(F17*(R17),3)</f>
        <v>68.468000000000004</v>
      </c>
      <c r="Q17" s="172"/>
      <c r="R17" s="172">
        <v>0.10374</v>
      </c>
      <c r="S17" s="166">
        <f>ROUND(F17*(X17),3)</f>
        <v>0</v>
      </c>
      <c r="X17">
        <v>0</v>
      </c>
      <c r="Z17">
        <v>0</v>
      </c>
    </row>
    <row r="18" spans="1:26" x14ac:dyDescent="0.25">
      <c r="A18" s="155"/>
      <c r="B18" s="155"/>
      <c r="C18" s="155"/>
      <c r="D18" s="155" t="s">
        <v>68</v>
      </c>
      <c r="E18" s="155"/>
      <c r="F18" s="166"/>
      <c r="G18" s="158">
        <f>ROUND((SUM(L15:L17))/1,2)</f>
        <v>0</v>
      </c>
      <c r="H18" s="158">
        <f>ROUND((SUM(M15:M17))/1,2)</f>
        <v>0</v>
      </c>
      <c r="I18" s="158">
        <f>ROUND((SUM(I15:I17))/1,2)</f>
        <v>0</v>
      </c>
      <c r="J18" s="155"/>
      <c r="K18" s="155"/>
      <c r="L18" s="155">
        <f>ROUND((SUM(L15:L17))/1,2)</f>
        <v>0</v>
      </c>
      <c r="M18" s="155">
        <f>ROUND((SUM(M15:M17))/1,2)</f>
        <v>0</v>
      </c>
      <c r="N18" s="155"/>
      <c r="O18" s="155"/>
      <c r="P18" s="173">
        <f>ROUND((SUM(P15:P17))/1,2)</f>
        <v>72.17</v>
      </c>
      <c r="Q18" s="152"/>
      <c r="R18" s="152"/>
      <c r="S18" s="173">
        <f>ROUND((SUM(S15:S17))/1,2)</f>
        <v>0</v>
      </c>
      <c r="T18" s="152"/>
      <c r="U18" s="152"/>
      <c r="V18" s="152"/>
      <c r="W18" s="152"/>
      <c r="X18" s="152"/>
      <c r="Y18" s="152"/>
      <c r="Z18" s="152"/>
    </row>
    <row r="19" spans="1:26" x14ac:dyDescent="0.25">
      <c r="A19" s="1"/>
      <c r="B19" s="1"/>
      <c r="C19" s="1"/>
      <c r="D19" s="1"/>
      <c r="E19" s="1"/>
      <c r="F19" s="162"/>
      <c r="G19" s="148"/>
      <c r="H19" s="148"/>
      <c r="I19" s="148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5"/>
      <c r="B20" s="155"/>
      <c r="C20" s="155"/>
      <c r="D20" s="155" t="s">
        <v>69</v>
      </c>
      <c r="E20" s="155"/>
      <c r="F20" s="166"/>
      <c r="G20" s="156"/>
      <c r="H20" s="156"/>
      <c r="I20" s="156"/>
      <c r="J20" s="155"/>
      <c r="K20" s="155"/>
      <c r="L20" s="155"/>
      <c r="M20" s="155"/>
      <c r="N20" s="155"/>
      <c r="O20" s="155"/>
      <c r="P20" s="155"/>
      <c r="Q20" s="152"/>
      <c r="R20" s="152"/>
      <c r="S20" s="155"/>
      <c r="T20" s="152"/>
      <c r="U20" s="152"/>
      <c r="V20" s="152"/>
      <c r="W20" s="152"/>
      <c r="X20" s="152"/>
      <c r="Y20" s="152"/>
      <c r="Z20" s="152"/>
    </row>
    <row r="21" spans="1:26" ht="24.95" customHeight="1" x14ac:dyDescent="0.25">
      <c r="A21" s="170"/>
      <c r="B21" s="167" t="s">
        <v>94</v>
      </c>
      <c r="C21" s="171" t="s">
        <v>95</v>
      </c>
      <c r="D21" s="167" t="s">
        <v>96</v>
      </c>
      <c r="E21" s="167" t="s">
        <v>97</v>
      </c>
      <c r="F21" s="168">
        <v>7</v>
      </c>
      <c r="G21" s="169"/>
      <c r="H21" s="169"/>
      <c r="I21" s="169">
        <f>ROUND(F21*(G21+H21),2)</f>
        <v>0</v>
      </c>
      <c r="J21" s="167">
        <f>ROUND(F21*(N21),2)</f>
        <v>475.58</v>
      </c>
      <c r="K21" s="1">
        <f>ROUND(F21*(O21),2)</f>
        <v>0</v>
      </c>
      <c r="L21" s="1">
        <f>ROUND(F21*(G21+H21),2)</f>
        <v>0</v>
      </c>
      <c r="M21" s="1"/>
      <c r="N21" s="1">
        <v>67.94</v>
      </c>
      <c r="O21" s="1"/>
      <c r="P21" s="166">
        <f>ROUND(F21*(R21),3)</f>
        <v>3.0110000000000001</v>
      </c>
      <c r="Q21" s="172"/>
      <c r="R21" s="172">
        <v>0.43017606159999999</v>
      </c>
      <c r="S21" s="166">
        <f>ROUND(F21*(X21),3)</f>
        <v>0</v>
      </c>
      <c r="X21">
        <v>0</v>
      </c>
      <c r="Z21">
        <v>0</v>
      </c>
    </row>
    <row r="22" spans="1:26" x14ac:dyDescent="0.25">
      <c r="A22" s="155"/>
      <c r="B22" s="155"/>
      <c r="C22" s="155"/>
      <c r="D22" s="155" t="s">
        <v>69</v>
      </c>
      <c r="E22" s="155"/>
      <c r="F22" s="166"/>
      <c r="G22" s="158">
        <f>ROUND((SUM(L20:L21))/1,2)</f>
        <v>0</v>
      </c>
      <c r="H22" s="158">
        <f>ROUND((SUM(M20:M21))/1,2)</f>
        <v>0</v>
      </c>
      <c r="I22" s="158">
        <f>ROUND((SUM(I20:I21))/1,2)</f>
        <v>0</v>
      </c>
      <c r="J22" s="155"/>
      <c r="K22" s="155"/>
      <c r="L22" s="155">
        <f>ROUND((SUM(L20:L21))/1,2)</f>
        <v>0</v>
      </c>
      <c r="M22" s="155">
        <f>ROUND((SUM(M20:M21))/1,2)</f>
        <v>0</v>
      </c>
      <c r="N22" s="155"/>
      <c r="O22" s="155"/>
      <c r="P22" s="173">
        <f>ROUND((SUM(P20:P21))/1,2)</f>
        <v>3.01</v>
      </c>
      <c r="Q22" s="152"/>
      <c r="R22" s="152"/>
      <c r="S22" s="173">
        <f>ROUND((SUM(S20:S21))/1,2)</f>
        <v>0</v>
      </c>
      <c r="T22" s="152"/>
      <c r="U22" s="152"/>
      <c r="V22" s="152"/>
      <c r="W22" s="152"/>
      <c r="X22" s="152"/>
      <c r="Y22" s="152"/>
      <c r="Z22" s="152"/>
    </row>
    <row r="23" spans="1:26" x14ac:dyDescent="0.25">
      <c r="A23" s="1"/>
      <c r="B23" s="1"/>
      <c r="C23" s="1"/>
      <c r="D23" s="1"/>
      <c r="E23" s="1"/>
      <c r="F23" s="162"/>
      <c r="G23" s="148"/>
      <c r="H23" s="148"/>
      <c r="I23" s="148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5"/>
      <c r="B24" s="155"/>
      <c r="C24" s="155"/>
      <c r="D24" s="155" t="s">
        <v>70</v>
      </c>
      <c r="E24" s="155"/>
      <c r="F24" s="166"/>
      <c r="G24" s="156"/>
      <c r="H24" s="156"/>
      <c r="I24" s="156"/>
      <c r="J24" s="155"/>
      <c r="K24" s="155"/>
      <c r="L24" s="155"/>
      <c r="M24" s="155"/>
      <c r="N24" s="155"/>
      <c r="O24" s="155"/>
      <c r="P24" s="155"/>
      <c r="Q24" s="152"/>
      <c r="R24" s="152"/>
      <c r="S24" s="155"/>
      <c r="T24" s="152"/>
      <c r="U24" s="152"/>
      <c r="V24" s="152"/>
      <c r="W24" s="152"/>
      <c r="X24" s="152"/>
      <c r="Y24" s="152"/>
      <c r="Z24" s="152"/>
    </row>
    <row r="25" spans="1:26" ht="24.95" customHeight="1" x14ac:dyDescent="0.25">
      <c r="A25" s="170"/>
      <c r="B25" s="167" t="s">
        <v>98</v>
      </c>
      <c r="C25" s="171" t="s">
        <v>99</v>
      </c>
      <c r="D25" s="167" t="s">
        <v>100</v>
      </c>
      <c r="E25" s="167" t="s">
        <v>101</v>
      </c>
      <c r="F25" s="168">
        <v>102.63</v>
      </c>
      <c r="G25" s="169"/>
      <c r="H25" s="169"/>
      <c r="I25" s="169">
        <f t="shared" ref="I25:I31" si="0">ROUND(F25*(G25+H25),2)</f>
        <v>0</v>
      </c>
      <c r="J25" s="167">
        <f t="shared" ref="J25:J31" si="1">ROUND(F25*(N25),2)</f>
        <v>2382.04</v>
      </c>
      <c r="K25" s="1">
        <f t="shared" ref="K25:K31" si="2">ROUND(F25*(O25),2)</f>
        <v>0</v>
      </c>
      <c r="L25" s="1">
        <f t="shared" ref="L25:L30" si="3">ROUND(F25*(G25+H25),2)</f>
        <v>0</v>
      </c>
      <c r="M25" s="1"/>
      <c r="N25" s="1">
        <v>23.21</v>
      </c>
      <c r="O25" s="1"/>
      <c r="P25" s="166">
        <f t="shared" ref="P25:P31" si="4">ROUND(F25*(R25),3)</f>
        <v>0</v>
      </c>
      <c r="Q25" s="172"/>
      <c r="R25" s="172">
        <v>0</v>
      </c>
      <c r="S25" s="166">
        <f t="shared" ref="S25:S31" si="5">ROUND(F25*(X25),3)</f>
        <v>0</v>
      </c>
      <c r="X25">
        <v>0</v>
      </c>
      <c r="Z25">
        <v>0</v>
      </c>
    </row>
    <row r="26" spans="1:26" ht="24.95" customHeight="1" x14ac:dyDescent="0.25">
      <c r="A26" s="170"/>
      <c r="B26" s="167" t="s">
        <v>89</v>
      </c>
      <c r="C26" s="171" t="s">
        <v>102</v>
      </c>
      <c r="D26" s="167" t="s">
        <v>103</v>
      </c>
      <c r="E26" s="167" t="s">
        <v>88</v>
      </c>
      <c r="F26" s="168">
        <v>330</v>
      </c>
      <c r="G26" s="169"/>
      <c r="H26" s="169"/>
      <c r="I26" s="169">
        <f t="shared" si="0"/>
        <v>0</v>
      </c>
      <c r="J26" s="167">
        <f t="shared" si="1"/>
        <v>1732.5</v>
      </c>
      <c r="K26" s="1">
        <f t="shared" si="2"/>
        <v>0</v>
      </c>
      <c r="L26" s="1">
        <f t="shared" si="3"/>
        <v>0</v>
      </c>
      <c r="M26" s="1"/>
      <c r="N26" s="1">
        <v>5.25</v>
      </c>
      <c r="O26" s="1"/>
      <c r="P26" s="166">
        <f t="shared" si="4"/>
        <v>38.161000000000001</v>
      </c>
      <c r="Q26" s="172"/>
      <c r="R26" s="172">
        <v>0.115640638</v>
      </c>
      <c r="S26" s="166">
        <f t="shared" si="5"/>
        <v>0</v>
      </c>
      <c r="X26">
        <v>0</v>
      </c>
      <c r="Z26">
        <v>0</v>
      </c>
    </row>
    <row r="27" spans="1:26" ht="24.95" customHeight="1" x14ac:dyDescent="0.25">
      <c r="A27" s="170"/>
      <c r="B27" s="167" t="s">
        <v>89</v>
      </c>
      <c r="C27" s="171" t="s">
        <v>104</v>
      </c>
      <c r="D27" s="167" t="s">
        <v>105</v>
      </c>
      <c r="E27" s="167" t="s">
        <v>106</v>
      </c>
      <c r="F27" s="168">
        <v>6</v>
      </c>
      <c r="G27" s="169"/>
      <c r="H27" s="169"/>
      <c r="I27" s="169">
        <f t="shared" si="0"/>
        <v>0</v>
      </c>
      <c r="J27" s="167">
        <f t="shared" si="1"/>
        <v>511.86</v>
      </c>
      <c r="K27" s="1">
        <f t="shared" si="2"/>
        <v>0</v>
      </c>
      <c r="L27" s="1">
        <f t="shared" si="3"/>
        <v>0</v>
      </c>
      <c r="M27" s="1"/>
      <c r="N27" s="1">
        <v>85.31</v>
      </c>
      <c r="O27" s="1"/>
      <c r="P27" s="166">
        <f t="shared" si="4"/>
        <v>14.177</v>
      </c>
      <c r="Q27" s="172"/>
      <c r="R27" s="172">
        <v>2.3628518729999999</v>
      </c>
      <c r="S27" s="166">
        <f t="shared" si="5"/>
        <v>0</v>
      </c>
      <c r="X27">
        <v>0</v>
      </c>
      <c r="Z27">
        <v>0</v>
      </c>
    </row>
    <row r="28" spans="1:26" ht="24.95" customHeight="1" x14ac:dyDescent="0.25">
      <c r="A28" s="170"/>
      <c r="B28" s="167" t="s">
        <v>82</v>
      </c>
      <c r="C28" s="171" t="s">
        <v>107</v>
      </c>
      <c r="D28" s="167" t="s">
        <v>108</v>
      </c>
      <c r="E28" s="167" t="s">
        <v>109</v>
      </c>
      <c r="F28" s="168">
        <v>102.63000000000001</v>
      </c>
      <c r="G28" s="169"/>
      <c r="H28" s="169"/>
      <c r="I28" s="169">
        <f t="shared" si="0"/>
        <v>0</v>
      </c>
      <c r="J28" s="167">
        <f t="shared" si="1"/>
        <v>2150.1</v>
      </c>
      <c r="K28" s="1">
        <f t="shared" si="2"/>
        <v>0</v>
      </c>
      <c r="L28" s="1">
        <f t="shared" si="3"/>
        <v>0</v>
      </c>
      <c r="M28" s="1"/>
      <c r="N28" s="1">
        <v>20.95</v>
      </c>
      <c r="O28" s="1"/>
      <c r="P28" s="166">
        <f t="shared" si="4"/>
        <v>0</v>
      </c>
      <c r="Q28" s="172"/>
      <c r="R28" s="172">
        <v>0</v>
      </c>
      <c r="S28" s="166">
        <f t="shared" si="5"/>
        <v>0</v>
      </c>
      <c r="X28">
        <v>0</v>
      </c>
      <c r="Z28">
        <v>0</v>
      </c>
    </row>
    <row r="29" spans="1:26" ht="24.95" customHeight="1" x14ac:dyDescent="0.25">
      <c r="A29" s="170"/>
      <c r="B29" s="167" t="s">
        <v>82</v>
      </c>
      <c r="C29" s="171" t="s">
        <v>110</v>
      </c>
      <c r="D29" s="167" t="s">
        <v>111</v>
      </c>
      <c r="E29" s="167" t="s">
        <v>109</v>
      </c>
      <c r="F29" s="168">
        <v>205.26</v>
      </c>
      <c r="G29" s="169"/>
      <c r="H29" s="169"/>
      <c r="I29" s="169">
        <f t="shared" si="0"/>
        <v>0</v>
      </c>
      <c r="J29" s="167">
        <f t="shared" si="1"/>
        <v>209.37</v>
      </c>
      <c r="K29" s="1">
        <f t="shared" si="2"/>
        <v>0</v>
      </c>
      <c r="L29" s="1">
        <f t="shared" si="3"/>
        <v>0</v>
      </c>
      <c r="M29" s="1"/>
      <c r="N29" s="1">
        <v>1.02</v>
      </c>
      <c r="O29" s="1"/>
      <c r="P29" s="166">
        <f t="shared" si="4"/>
        <v>0</v>
      </c>
      <c r="Q29" s="172"/>
      <c r="R29" s="172">
        <v>0</v>
      </c>
      <c r="S29" s="166">
        <f t="shared" si="5"/>
        <v>0</v>
      </c>
      <c r="X29">
        <v>0</v>
      </c>
      <c r="Z29">
        <v>0</v>
      </c>
    </row>
    <row r="30" spans="1:26" ht="24.95" customHeight="1" x14ac:dyDescent="0.25">
      <c r="A30" s="170"/>
      <c r="B30" s="167" t="s">
        <v>82</v>
      </c>
      <c r="C30" s="171" t="s">
        <v>112</v>
      </c>
      <c r="D30" s="167" t="s">
        <v>113</v>
      </c>
      <c r="E30" s="167" t="s">
        <v>109</v>
      </c>
      <c r="F30" s="168">
        <v>102.63000000000001</v>
      </c>
      <c r="G30" s="169"/>
      <c r="H30" s="169"/>
      <c r="I30" s="169">
        <f t="shared" si="0"/>
        <v>0</v>
      </c>
      <c r="J30" s="167">
        <f t="shared" si="1"/>
        <v>459.78</v>
      </c>
      <c r="K30" s="1">
        <f t="shared" si="2"/>
        <v>0</v>
      </c>
      <c r="L30" s="1">
        <f t="shared" si="3"/>
        <v>0</v>
      </c>
      <c r="M30" s="1"/>
      <c r="N30" s="1">
        <v>4.4800000000000004</v>
      </c>
      <c r="O30" s="1"/>
      <c r="P30" s="166">
        <f t="shared" si="4"/>
        <v>0</v>
      </c>
      <c r="Q30" s="172"/>
      <c r="R30" s="172">
        <v>0</v>
      </c>
      <c r="S30" s="166">
        <f t="shared" si="5"/>
        <v>0</v>
      </c>
      <c r="X30">
        <v>0</v>
      </c>
      <c r="Z30">
        <v>0</v>
      </c>
    </row>
    <row r="31" spans="1:26" ht="24.95" customHeight="1" x14ac:dyDescent="0.25">
      <c r="A31" s="170"/>
      <c r="B31" s="167" t="s">
        <v>114</v>
      </c>
      <c r="C31" s="171" t="s">
        <v>115</v>
      </c>
      <c r="D31" s="167" t="s">
        <v>116</v>
      </c>
      <c r="E31" s="167" t="s">
        <v>117</v>
      </c>
      <c r="F31" s="168">
        <v>333.3</v>
      </c>
      <c r="G31" s="169"/>
      <c r="H31" s="169"/>
      <c r="I31" s="169">
        <f t="shared" si="0"/>
        <v>0</v>
      </c>
      <c r="J31" s="167">
        <f t="shared" si="1"/>
        <v>2519.75</v>
      </c>
      <c r="K31" s="1">
        <f t="shared" si="2"/>
        <v>0</v>
      </c>
      <c r="L31" s="1"/>
      <c r="M31" s="1">
        <f>ROUND(F31*(G31+H31),2)</f>
        <v>0</v>
      </c>
      <c r="N31" s="1">
        <v>7.5600000000000005</v>
      </c>
      <c r="O31" s="1"/>
      <c r="P31" s="166">
        <f t="shared" si="4"/>
        <v>28.331</v>
      </c>
      <c r="Q31" s="172"/>
      <c r="R31" s="172">
        <v>8.5000000000000006E-2</v>
      </c>
      <c r="S31" s="166">
        <f t="shared" si="5"/>
        <v>0</v>
      </c>
      <c r="X31">
        <v>0</v>
      </c>
      <c r="Z31">
        <v>0</v>
      </c>
    </row>
    <row r="32" spans="1:26" x14ac:dyDescent="0.25">
      <c r="A32" s="155"/>
      <c r="B32" s="155"/>
      <c r="C32" s="155"/>
      <c r="D32" s="155" t="s">
        <v>70</v>
      </c>
      <c r="E32" s="155"/>
      <c r="F32" s="166"/>
      <c r="G32" s="158">
        <f>ROUND((SUM(L24:L31))/1,2)</f>
        <v>0</v>
      </c>
      <c r="H32" s="158">
        <f>ROUND((SUM(M24:M31))/1,2)</f>
        <v>0</v>
      </c>
      <c r="I32" s="158">
        <f>ROUND((SUM(I24:I31))/1,2)</f>
        <v>0</v>
      </c>
      <c r="J32" s="155"/>
      <c r="K32" s="155"/>
      <c r="L32" s="155">
        <f>ROUND((SUM(L24:L31))/1,2)</f>
        <v>0</v>
      </c>
      <c r="M32" s="155">
        <f>ROUND((SUM(M24:M31))/1,2)</f>
        <v>0</v>
      </c>
      <c r="N32" s="155"/>
      <c r="O32" s="155"/>
      <c r="P32" s="173">
        <f>ROUND((SUM(P24:P31))/1,2)</f>
        <v>80.67</v>
      </c>
      <c r="Q32" s="152"/>
      <c r="R32" s="152"/>
      <c r="S32" s="173">
        <f>ROUND((SUM(S24:S31))/1,2)</f>
        <v>0</v>
      </c>
      <c r="T32" s="152"/>
      <c r="U32" s="152"/>
      <c r="V32" s="152"/>
      <c r="W32" s="152"/>
      <c r="X32" s="152"/>
      <c r="Y32" s="152"/>
      <c r="Z32" s="152"/>
    </row>
    <row r="33" spans="1:26" x14ac:dyDescent="0.25">
      <c r="A33" s="1"/>
      <c r="B33" s="1"/>
      <c r="C33" s="1"/>
      <c r="D33" s="1"/>
      <c r="E33" s="1"/>
      <c r="F33" s="162"/>
      <c r="G33" s="148"/>
      <c r="H33" s="148"/>
      <c r="I33" s="148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5"/>
      <c r="B34" s="155"/>
      <c r="C34" s="155"/>
      <c r="D34" s="155" t="s">
        <v>71</v>
      </c>
      <c r="E34" s="155"/>
      <c r="F34" s="166"/>
      <c r="G34" s="156"/>
      <c r="H34" s="156"/>
      <c r="I34" s="156"/>
      <c r="J34" s="155"/>
      <c r="K34" s="155"/>
      <c r="L34" s="155"/>
      <c r="M34" s="155"/>
      <c r="N34" s="155"/>
      <c r="O34" s="155"/>
      <c r="P34" s="155"/>
      <c r="Q34" s="152"/>
      <c r="R34" s="152"/>
      <c r="S34" s="155"/>
      <c r="T34" s="152"/>
      <c r="U34" s="152"/>
      <c r="V34" s="152"/>
      <c r="W34" s="152"/>
      <c r="X34" s="152"/>
      <c r="Y34" s="152"/>
      <c r="Z34" s="152"/>
    </row>
    <row r="35" spans="1:26" ht="24.95" customHeight="1" x14ac:dyDescent="0.25">
      <c r="A35" s="170"/>
      <c r="B35" s="167" t="s">
        <v>94</v>
      </c>
      <c r="C35" s="171" t="s">
        <v>118</v>
      </c>
      <c r="D35" s="167" t="s">
        <v>119</v>
      </c>
      <c r="E35" s="167" t="s">
        <v>109</v>
      </c>
      <c r="F35" s="168">
        <v>155.85125420920002</v>
      </c>
      <c r="G35" s="169"/>
      <c r="H35" s="169"/>
      <c r="I35" s="169">
        <f>ROUND(F35*(G35+H35),2)</f>
        <v>0</v>
      </c>
      <c r="J35" s="167">
        <f>ROUND(F35*(N35),2)</f>
        <v>157.41</v>
      </c>
      <c r="K35" s="1">
        <f>ROUND(F35*(O35),2)</f>
        <v>0</v>
      </c>
      <c r="L35" s="1">
        <f>ROUND(F35*(G35+H35),2)</f>
        <v>0</v>
      </c>
      <c r="M35" s="1"/>
      <c r="N35" s="1">
        <v>1.01</v>
      </c>
      <c r="O35" s="1"/>
      <c r="P35" s="166">
        <f>ROUND(F35*(R35),3)</f>
        <v>0</v>
      </c>
      <c r="Q35" s="172"/>
      <c r="R35" s="172">
        <v>0</v>
      </c>
      <c r="S35" s="166">
        <f>ROUND(F35*(X35),3)</f>
        <v>0</v>
      </c>
      <c r="X35">
        <v>0</v>
      </c>
      <c r="Z35">
        <v>0</v>
      </c>
    </row>
    <row r="36" spans="1:26" x14ac:dyDescent="0.25">
      <c r="A36" s="155"/>
      <c r="B36" s="155"/>
      <c r="C36" s="155"/>
      <c r="D36" s="155" t="s">
        <v>71</v>
      </c>
      <c r="E36" s="155"/>
      <c r="F36" s="166"/>
      <c r="G36" s="158">
        <f>ROUND((SUM(L34:L35))/1,2)</f>
        <v>0</v>
      </c>
      <c r="H36" s="158">
        <f>ROUND((SUM(M34:M35))/1,2)</f>
        <v>0</v>
      </c>
      <c r="I36" s="158">
        <f>ROUND((SUM(I34:I35))/1,2)</f>
        <v>0</v>
      </c>
      <c r="J36" s="155"/>
      <c r="K36" s="155"/>
      <c r="L36" s="155">
        <f>ROUND((SUM(L34:L35))/1,2)</f>
        <v>0</v>
      </c>
      <c r="M36" s="155">
        <f>ROUND((SUM(M34:M35))/1,2)</f>
        <v>0</v>
      </c>
      <c r="N36" s="155"/>
      <c r="O36" s="155"/>
      <c r="P36" s="173">
        <f>ROUND((SUM(P34:P35))/1,2)</f>
        <v>0</v>
      </c>
      <c r="S36" s="166">
        <f>ROUND((SUM(S34:S35))/1,2)</f>
        <v>0</v>
      </c>
    </row>
    <row r="37" spans="1:26" x14ac:dyDescent="0.25">
      <c r="A37" s="1"/>
      <c r="B37" s="1"/>
      <c r="C37" s="1"/>
      <c r="D37" s="1"/>
      <c r="E37" s="1"/>
      <c r="F37" s="162"/>
      <c r="G37" s="148"/>
      <c r="H37" s="148"/>
      <c r="I37" s="148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5"/>
      <c r="B38" s="155"/>
      <c r="C38" s="155"/>
      <c r="D38" s="2" t="s">
        <v>66</v>
      </c>
      <c r="E38" s="155"/>
      <c r="F38" s="166"/>
      <c r="G38" s="158">
        <f>ROUND((SUM(L9:L37))/2,2)</f>
        <v>0</v>
      </c>
      <c r="H38" s="158">
        <f>ROUND((SUM(M9:M37))/2,2)</f>
        <v>0</v>
      </c>
      <c r="I38" s="158">
        <f>ROUND((SUM(I9:I37))/2,2)</f>
        <v>0</v>
      </c>
      <c r="J38" s="155"/>
      <c r="K38" s="155"/>
      <c r="L38" s="155">
        <f>ROUND((SUM(L9:L37))/2,2)</f>
        <v>0</v>
      </c>
      <c r="M38" s="155">
        <f>ROUND((SUM(M9:M37))/2,2)</f>
        <v>0</v>
      </c>
      <c r="N38" s="155"/>
      <c r="O38" s="155"/>
      <c r="P38" s="173">
        <f>ROUND((SUM(P9:P37))/2,2)</f>
        <v>155.85</v>
      </c>
      <c r="S38" s="173">
        <f>ROUND((SUM(S9:S37))/2,2)</f>
        <v>0</v>
      </c>
    </row>
    <row r="39" spans="1:26" x14ac:dyDescent="0.25">
      <c r="A39" s="174"/>
      <c r="B39" s="174" t="s">
        <v>120</v>
      </c>
      <c r="C39" s="174"/>
      <c r="D39" s="174"/>
      <c r="E39" s="174"/>
      <c r="F39" s="175" t="s">
        <v>72</v>
      </c>
      <c r="G39" s="176">
        <f>ROUND((SUM(L9:L38))/3,2)</f>
        <v>0</v>
      </c>
      <c r="H39" s="176">
        <f>ROUND((SUM(M9:M38))/3,2)</f>
        <v>0</v>
      </c>
      <c r="I39" s="176">
        <f>ROUND((SUM(I9:I38))/3,2)</f>
        <v>0</v>
      </c>
      <c r="J39" s="174"/>
      <c r="K39" s="174">
        <f>ROUND((SUM(K9:K38)),2)</f>
        <v>0</v>
      </c>
      <c r="L39" s="174">
        <f>ROUND((SUM(L9:L38))/3,2)</f>
        <v>0</v>
      </c>
      <c r="M39" s="174">
        <f>ROUND((SUM(M9:M38))/3,2)</f>
        <v>0</v>
      </c>
      <c r="N39" s="174"/>
      <c r="O39" s="174"/>
      <c r="P39" s="192">
        <f>ROUND((SUM(P9:P38))/3,2)</f>
        <v>155.85</v>
      </c>
      <c r="S39" s="175">
        <f>ROUND((SUM(S9:S38))/3,2)</f>
        <v>0</v>
      </c>
      <c r="Z39">
        <f>(SUM(Z9:Z38))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a oprava miestnych chodníkov na ulici Dargovskej a prepojenie ulíc Dlhá a Jarková / Časť 1 - ulica Dargovských hrdinov od ulice Družstevnej po ulicu Osloboditeľov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121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55</v>
      </c>
      <c r="E15" s="92" t="s">
        <v>56</v>
      </c>
      <c r="F15" s="104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>
        <f>'Rekap 11190'!B16</f>
        <v>0</v>
      </c>
      <c r="E16" s="96">
        <f>'Rekap 11190'!C16</f>
        <v>0</v>
      </c>
      <c r="F16" s="105">
        <f>'Rekap 11190'!D16</f>
        <v>0</v>
      </c>
      <c r="G16" s="60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31</v>
      </c>
      <c r="D17" s="77"/>
      <c r="E17" s="75"/>
      <c r="F17" s="80"/>
      <c r="G17" s="61">
        <v>7</v>
      </c>
      <c r="H17" s="115" t="s">
        <v>37</v>
      </c>
      <c r="I17" s="128"/>
      <c r="J17" s="126">
        <f>'SO 11190'!Z42</f>
        <v>0</v>
      </c>
    </row>
    <row r="18" spans="1:26" ht="18" customHeight="1" x14ac:dyDescent="0.25">
      <c r="A18" s="11"/>
      <c r="B18" s="68">
        <v>3</v>
      </c>
      <c r="C18" s="71" t="s">
        <v>32</v>
      </c>
      <c r="D18" s="78"/>
      <c r="E18" s="76"/>
      <c r="F18" s="81"/>
      <c r="G18" s="61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4"/>
      <c r="E21" s="19"/>
      <c r="F21" s="97"/>
      <c r="G21" s="65" t="s">
        <v>51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46</v>
      </c>
      <c r="D22" s="86"/>
      <c r="E22" s="88" t="s">
        <v>49</v>
      </c>
      <c r="F22" s="80">
        <f>((F16*U22*0)+(F17*V22*0)+(F18*W22*0))/100</f>
        <v>0</v>
      </c>
      <c r="G22" s="60">
        <v>16</v>
      </c>
      <c r="H22" s="114" t="s">
        <v>52</v>
      </c>
      <c r="I22" s="129" t="s">
        <v>49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8" t="s">
        <v>50</v>
      </c>
      <c r="F23" s="81">
        <f>((F16*U23*0)+(F17*V23*0)+(F18*W23*0))/100</f>
        <v>0</v>
      </c>
      <c r="G23" s="61">
        <v>17</v>
      </c>
      <c r="H23" s="115" t="s">
        <v>53</v>
      </c>
      <c r="I23" s="129" t="s">
        <v>49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8" t="s">
        <v>49</v>
      </c>
      <c r="F24" s="81">
        <f>((F16*U24*0)+(F17*V24*0)+(F18*W24*0))/100</f>
        <v>0</v>
      </c>
      <c r="G24" s="61">
        <v>18</v>
      </c>
      <c r="H24" s="115" t="s">
        <v>54</v>
      </c>
      <c r="I24" s="129" t="s">
        <v>50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60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J28-SUM('SO 11190'!K9:'SO 11190'!K41)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SUM('SO 11190'!K9:'SO 11190'!K41)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33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44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58</v>
      </c>
      <c r="E33" s="15"/>
      <c r="F33" s="102"/>
      <c r="G33" s="110">
        <v>26</v>
      </c>
      <c r="H33" s="141" t="s">
        <v>59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24</v>
      </c>
      <c r="B1" s="143"/>
      <c r="C1" s="143"/>
      <c r="D1" s="144" t="s">
        <v>21</v>
      </c>
      <c r="E1" s="143"/>
      <c r="F1" s="143"/>
      <c r="W1">
        <v>30.126000000000001</v>
      </c>
    </row>
    <row r="2" spans="1:26" x14ac:dyDescent="0.25">
      <c r="A2" s="144" t="s">
        <v>28</v>
      </c>
      <c r="B2" s="143"/>
      <c r="C2" s="143"/>
      <c r="D2" s="144" t="s">
        <v>19</v>
      </c>
      <c r="E2" s="143"/>
      <c r="F2" s="143"/>
    </row>
    <row r="3" spans="1:26" x14ac:dyDescent="0.25">
      <c r="A3" s="144" t="s">
        <v>27</v>
      </c>
      <c r="B3" s="143"/>
      <c r="C3" s="143"/>
      <c r="D3" s="144" t="s">
        <v>64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121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65</v>
      </c>
      <c r="B8" s="143"/>
      <c r="C8" s="143"/>
      <c r="D8" s="143"/>
      <c r="E8" s="143"/>
      <c r="F8" s="143"/>
    </row>
    <row r="9" spans="1:26" x14ac:dyDescent="0.25">
      <c r="A9" s="146" t="s">
        <v>61</v>
      </c>
      <c r="B9" s="146" t="s">
        <v>55</v>
      </c>
      <c r="C9" s="146" t="s">
        <v>56</v>
      </c>
      <c r="D9" s="146" t="s">
        <v>33</v>
      </c>
      <c r="E9" s="146" t="s">
        <v>62</v>
      </c>
      <c r="F9" s="146" t="s">
        <v>63</v>
      </c>
    </row>
    <row r="10" spans="1:26" x14ac:dyDescent="0.25">
      <c r="A10" s="153" t="s">
        <v>66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67</v>
      </c>
      <c r="B11" s="156">
        <f>'SO 11190'!L13</f>
        <v>0</v>
      </c>
      <c r="C11" s="156">
        <f>'SO 11190'!M13</f>
        <v>0</v>
      </c>
      <c r="D11" s="156">
        <f>'SO 11190'!I13</f>
        <v>0</v>
      </c>
      <c r="E11" s="157">
        <f>'SO 11190'!P13</f>
        <v>0</v>
      </c>
      <c r="F11" s="157">
        <f>'SO 11190'!S13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68</v>
      </c>
      <c r="B12" s="156">
        <f>'SO 11190'!L18</f>
        <v>0</v>
      </c>
      <c r="C12" s="156">
        <f>'SO 11190'!M18</f>
        <v>0</v>
      </c>
      <c r="D12" s="156">
        <f>'SO 11190'!I18</f>
        <v>0</v>
      </c>
      <c r="E12" s="157">
        <f>'SO 11190'!P18</f>
        <v>36.409999999999997</v>
      </c>
      <c r="F12" s="157">
        <f>'SO 11190'!S18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69</v>
      </c>
      <c r="B13" s="156">
        <f>'SO 11190'!L23</f>
        <v>0</v>
      </c>
      <c r="C13" s="156">
        <f>'SO 11190'!M23</f>
        <v>0</v>
      </c>
      <c r="D13" s="156">
        <f>'SO 11190'!I23</f>
        <v>0</v>
      </c>
      <c r="E13" s="157">
        <f>'SO 11190'!P23</f>
        <v>1.7</v>
      </c>
      <c r="F13" s="157">
        <f>'SO 11190'!S23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70</v>
      </c>
      <c r="B14" s="156">
        <f>'SO 11190'!L35</f>
        <v>0</v>
      </c>
      <c r="C14" s="156">
        <f>'SO 11190'!M35</f>
        <v>0</v>
      </c>
      <c r="D14" s="156">
        <f>'SO 11190'!I35</f>
        <v>0</v>
      </c>
      <c r="E14" s="157">
        <f>'SO 11190'!P35</f>
        <v>93.11</v>
      </c>
      <c r="F14" s="157">
        <f>'SO 11190'!S35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71</v>
      </c>
      <c r="B15" s="156">
        <f>'SO 11190'!L39</f>
        <v>0</v>
      </c>
      <c r="C15" s="156">
        <f>'SO 11190'!M39</f>
        <v>0</v>
      </c>
      <c r="D15" s="156">
        <f>'SO 11190'!I39</f>
        <v>0</v>
      </c>
      <c r="E15" s="157">
        <f>'SO 11190'!P39</f>
        <v>0</v>
      </c>
      <c r="F15" s="157">
        <f>'SO 11190'!S39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2" t="s">
        <v>66</v>
      </c>
      <c r="B16" s="158">
        <f>'SO 11190'!L41</f>
        <v>0</v>
      </c>
      <c r="C16" s="158">
        <f>'SO 11190'!M41</f>
        <v>0</v>
      </c>
      <c r="D16" s="158">
        <f>'SO 11190'!I41</f>
        <v>0</v>
      </c>
      <c r="E16" s="159">
        <f>'SO 11190'!P41</f>
        <v>131.22</v>
      </c>
      <c r="F16" s="159">
        <f>'SO 11190'!S41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"/>
      <c r="B17" s="148"/>
      <c r="C17" s="148"/>
      <c r="D17" s="148"/>
      <c r="E17" s="147"/>
      <c r="F17" s="147"/>
    </row>
    <row r="18" spans="1:26" x14ac:dyDescent="0.25">
      <c r="A18" s="2" t="s">
        <v>72</v>
      </c>
      <c r="B18" s="158">
        <f>'SO 11190'!L42</f>
        <v>0</v>
      </c>
      <c r="C18" s="158">
        <f>'SO 11190'!M42</f>
        <v>0</v>
      </c>
      <c r="D18" s="158">
        <f>'SO 11190'!I42</f>
        <v>0</v>
      </c>
      <c r="E18" s="159">
        <f>'SO 11190'!P42</f>
        <v>131.22</v>
      </c>
      <c r="F18" s="159">
        <f>'SO 11190'!S42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"/>
      <c r="B19" s="148"/>
      <c r="C19" s="148"/>
      <c r="D19" s="148"/>
      <c r="E19" s="147"/>
      <c r="F19" s="147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1"/>
      <c r="B21" s="148"/>
      <c r="C21" s="148"/>
      <c r="D21" s="148"/>
      <c r="E21" s="147"/>
      <c r="F21" s="147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pane ySplit="8" topLeftCell="A25" activePane="bottomLeft" state="frozen"/>
      <selection pane="bottomLeft" activeCell="AD39" sqref="AD39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8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55</v>
      </c>
      <c r="H8" s="163" t="s">
        <v>56</v>
      </c>
      <c r="I8" s="163" t="s">
        <v>79</v>
      </c>
      <c r="J8" s="163"/>
      <c r="K8" s="163"/>
      <c r="L8" s="163"/>
      <c r="M8" s="163"/>
      <c r="N8" s="163"/>
      <c r="O8" s="163"/>
      <c r="P8" s="163" t="s">
        <v>80</v>
      </c>
      <c r="Q8" s="160"/>
      <c r="R8" s="160"/>
      <c r="S8" s="163" t="s">
        <v>81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66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67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82</v>
      </c>
      <c r="C11" s="171" t="s">
        <v>83</v>
      </c>
      <c r="D11" s="167" t="s">
        <v>84</v>
      </c>
      <c r="E11" s="167" t="s">
        <v>85</v>
      </c>
      <c r="F11" s="168">
        <v>333</v>
      </c>
      <c r="G11" s="169"/>
      <c r="H11" s="169"/>
      <c r="I11" s="169">
        <f>ROUND(F11*(G11+H11),2)</f>
        <v>0</v>
      </c>
      <c r="J11" s="167">
        <f>ROUND(F11*(N11),2)</f>
        <v>306.36</v>
      </c>
      <c r="K11" s="1">
        <f>ROUND(F11*(O11),2)</f>
        <v>0</v>
      </c>
      <c r="L11" s="1">
        <f>ROUND(F11*(G11+H11),2)</f>
        <v>0</v>
      </c>
      <c r="M11" s="1"/>
      <c r="N11" s="1">
        <v>0.92</v>
      </c>
      <c r="O11" s="1"/>
      <c r="P11" s="166">
        <f>ROUND(F11*(R11),3)</f>
        <v>0</v>
      </c>
      <c r="Q11" s="172"/>
      <c r="R11" s="172">
        <v>0</v>
      </c>
      <c r="S11" s="166">
        <f>ROUND(F11*(X11),3)</f>
        <v>0</v>
      </c>
      <c r="X11">
        <v>0</v>
      </c>
      <c r="Z11">
        <v>0</v>
      </c>
    </row>
    <row r="12" spans="1:26" ht="24.95" customHeight="1" x14ac:dyDescent="0.25">
      <c r="A12" s="170"/>
      <c r="B12" s="167" t="s">
        <v>82</v>
      </c>
      <c r="C12" s="171" t="s">
        <v>86</v>
      </c>
      <c r="D12" s="167" t="s">
        <v>87</v>
      </c>
      <c r="E12" s="167" t="s">
        <v>88</v>
      </c>
      <c r="F12" s="168">
        <v>185</v>
      </c>
      <c r="G12" s="169"/>
      <c r="H12" s="169"/>
      <c r="I12" s="169">
        <f>ROUND(F12*(G12+H12),2)</f>
        <v>0</v>
      </c>
      <c r="J12" s="167">
        <f>ROUND(F12*(N12),2)</f>
        <v>401.45</v>
      </c>
      <c r="K12" s="1">
        <f>ROUND(F12*(O12),2)</f>
        <v>0</v>
      </c>
      <c r="L12" s="1">
        <f>ROUND(F12*(G12+H12),2)</f>
        <v>0</v>
      </c>
      <c r="M12" s="1"/>
      <c r="N12" s="1">
        <v>2.17</v>
      </c>
      <c r="O12" s="1"/>
      <c r="P12" s="166">
        <f>ROUND(F12*(R12),3)</f>
        <v>0</v>
      </c>
      <c r="Q12" s="172"/>
      <c r="R12" s="172">
        <v>0</v>
      </c>
      <c r="S12" s="166">
        <f>ROUND(F12*(X12),3)</f>
        <v>0</v>
      </c>
      <c r="X12">
        <v>0</v>
      </c>
      <c r="Z12">
        <v>0</v>
      </c>
    </row>
    <row r="13" spans="1:26" x14ac:dyDescent="0.25">
      <c r="A13" s="155"/>
      <c r="B13" s="155"/>
      <c r="C13" s="155"/>
      <c r="D13" s="155" t="s">
        <v>67</v>
      </c>
      <c r="E13" s="155"/>
      <c r="F13" s="166"/>
      <c r="G13" s="158">
        <f>ROUND((SUM(L10:L12))/1,2)</f>
        <v>0</v>
      </c>
      <c r="H13" s="158">
        <f>ROUND((SUM(M10:M12))/1,2)</f>
        <v>0</v>
      </c>
      <c r="I13" s="158">
        <f>ROUND((SUM(I10:I12))/1,2)</f>
        <v>0</v>
      </c>
      <c r="J13" s="155"/>
      <c r="K13" s="155"/>
      <c r="L13" s="155">
        <f>ROUND((SUM(L10:L12))/1,2)</f>
        <v>0</v>
      </c>
      <c r="M13" s="155">
        <f>ROUND((SUM(M10:M12))/1,2)</f>
        <v>0</v>
      </c>
      <c r="N13" s="155"/>
      <c r="O13" s="155"/>
      <c r="P13" s="173">
        <f>ROUND((SUM(P10:P12))/1,2)</f>
        <v>0</v>
      </c>
      <c r="Q13" s="152"/>
      <c r="R13" s="152"/>
      <c r="S13" s="173">
        <f>ROUND((SUM(S10:S12))/1,2)</f>
        <v>0</v>
      </c>
      <c r="T13" s="152"/>
      <c r="U13" s="152"/>
      <c r="V13" s="152"/>
      <c r="W13" s="152"/>
      <c r="X13" s="152"/>
      <c r="Y13" s="152"/>
      <c r="Z13" s="152"/>
    </row>
    <row r="14" spans="1:26" x14ac:dyDescent="0.25">
      <c r="A14" s="1"/>
      <c r="B14" s="1"/>
      <c r="C14" s="1"/>
      <c r="D14" s="1"/>
      <c r="E14" s="1"/>
      <c r="F14" s="162"/>
      <c r="G14" s="148"/>
      <c r="H14" s="148"/>
      <c r="I14" s="148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5"/>
      <c r="B15" s="155"/>
      <c r="C15" s="155"/>
      <c r="D15" s="155" t="s">
        <v>68</v>
      </c>
      <c r="E15" s="155"/>
      <c r="F15" s="166"/>
      <c r="G15" s="156"/>
      <c r="H15" s="156"/>
      <c r="I15" s="156"/>
      <c r="J15" s="155"/>
      <c r="K15" s="155"/>
      <c r="L15" s="155"/>
      <c r="M15" s="155"/>
      <c r="N15" s="155"/>
      <c r="O15" s="155"/>
      <c r="P15" s="155"/>
      <c r="Q15" s="152"/>
      <c r="R15" s="152"/>
      <c r="S15" s="155"/>
      <c r="T15" s="152"/>
      <c r="U15" s="152"/>
      <c r="V15" s="152"/>
      <c r="W15" s="152"/>
      <c r="X15" s="152"/>
      <c r="Y15" s="152"/>
      <c r="Z15" s="152"/>
    </row>
    <row r="16" spans="1:26" ht="24.95" customHeight="1" x14ac:dyDescent="0.25">
      <c r="A16" s="170"/>
      <c r="B16" s="167" t="s">
        <v>89</v>
      </c>
      <c r="C16" s="171" t="s">
        <v>90</v>
      </c>
      <c r="D16" s="167" t="s">
        <v>91</v>
      </c>
      <c r="E16" s="167" t="s">
        <v>85</v>
      </c>
      <c r="F16" s="168">
        <v>333</v>
      </c>
      <c r="G16" s="169"/>
      <c r="H16" s="169"/>
      <c r="I16" s="169">
        <f>ROUND(F16*(G16+H16),2)</f>
        <v>0</v>
      </c>
      <c r="J16" s="167">
        <f>ROUND(F16*(N16),2)</f>
        <v>126.54</v>
      </c>
      <c r="K16" s="1">
        <f>ROUND(F16*(O16),2)</f>
        <v>0</v>
      </c>
      <c r="L16" s="1">
        <f>ROUND(F16*(G16+H16),2)</f>
        <v>0</v>
      </c>
      <c r="M16" s="1"/>
      <c r="N16" s="1">
        <v>0.38</v>
      </c>
      <c r="O16" s="1"/>
      <c r="P16" s="166">
        <f>ROUND(F16*(R16),3)</f>
        <v>1.8680000000000001</v>
      </c>
      <c r="Q16" s="172"/>
      <c r="R16" s="172">
        <v>5.6100000000000004E-3</v>
      </c>
      <c r="S16" s="166">
        <f>ROUND(F16*(X16),3)</f>
        <v>0</v>
      </c>
      <c r="X16">
        <v>0</v>
      </c>
      <c r="Z16">
        <v>0</v>
      </c>
    </row>
    <row r="17" spans="1:26" ht="24.95" customHeight="1" x14ac:dyDescent="0.25">
      <c r="A17" s="170"/>
      <c r="B17" s="167" t="s">
        <v>89</v>
      </c>
      <c r="C17" s="171" t="s">
        <v>92</v>
      </c>
      <c r="D17" s="167" t="s">
        <v>93</v>
      </c>
      <c r="E17" s="167" t="s">
        <v>85</v>
      </c>
      <c r="F17" s="168">
        <v>333</v>
      </c>
      <c r="G17" s="169"/>
      <c r="H17" s="169"/>
      <c r="I17" s="169">
        <f>ROUND(F17*(G17+H17),2)</f>
        <v>0</v>
      </c>
      <c r="J17" s="167">
        <f>ROUND(F17*(N17),2)</f>
        <v>3163.5</v>
      </c>
      <c r="K17" s="1">
        <f>ROUND(F17*(O17),2)</f>
        <v>0</v>
      </c>
      <c r="L17" s="1">
        <f>ROUND(F17*(G17+H17),2)</f>
        <v>0</v>
      </c>
      <c r="M17" s="1"/>
      <c r="N17" s="1">
        <v>9.5</v>
      </c>
      <c r="O17" s="1"/>
      <c r="P17" s="166">
        <f>ROUND(F17*(R17),3)</f>
        <v>34.545000000000002</v>
      </c>
      <c r="Q17" s="172"/>
      <c r="R17" s="172">
        <v>0.10374</v>
      </c>
      <c r="S17" s="166">
        <f>ROUND(F17*(X17),3)</f>
        <v>0</v>
      </c>
      <c r="X17">
        <v>0</v>
      </c>
      <c r="Z17">
        <v>0</v>
      </c>
    </row>
    <row r="18" spans="1:26" x14ac:dyDescent="0.25">
      <c r="A18" s="155"/>
      <c r="B18" s="155"/>
      <c r="C18" s="155"/>
      <c r="D18" s="155" t="s">
        <v>68</v>
      </c>
      <c r="E18" s="155"/>
      <c r="F18" s="166"/>
      <c r="G18" s="158">
        <f>ROUND((SUM(L15:L17))/1,2)</f>
        <v>0</v>
      </c>
      <c r="H18" s="158">
        <f>ROUND((SUM(M15:M17))/1,2)</f>
        <v>0</v>
      </c>
      <c r="I18" s="158">
        <f>ROUND((SUM(I15:I17))/1,2)</f>
        <v>0</v>
      </c>
      <c r="J18" s="155"/>
      <c r="K18" s="155"/>
      <c r="L18" s="155">
        <f>ROUND((SUM(L15:L17))/1,2)</f>
        <v>0</v>
      </c>
      <c r="M18" s="155">
        <f>ROUND((SUM(M15:M17))/1,2)</f>
        <v>0</v>
      </c>
      <c r="N18" s="155"/>
      <c r="O18" s="155"/>
      <c r="P18" s="173">
        <f>ROUND((SUM(P15:P17))/1,2)</f>
        <v>36.409999999999997</v>
      </c>
      <c r="Q18" s="152"/>
      <c r="R18" s="152"/>
      <c r="S18" s="173">
        <f>ROUND((SUM(S15:S17))/1,2)</f>
        <v>0</v>
      </c>
      <c r="T18" s="152"/>
      <c r="U18" s="152"/>
      <c r="V18" s="152"/>
      <c r="W18" s="152"/>
      <c r="X18" s="152"/>
      <c r="Y18" s="152"/>
      <c r="Z18" s="152"/>
    </row>
    <row r="19" spans="1:26" x14ac:dyDescent="0.25">
      <c r="A19" s="1"/>
      <c r="B19" s="1"/>
      <c r="C19" s="1"/>
      <c r="D19" s="1"/>
      <c r="E19" s="1"/>
      <c r="F19" s="162"/>
      <c r="G19" s="148"/>
      <c r="H19" s="148"/>
      <c r="I19" s="148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5"/>
      <c r="B20" s="155"/>
      <c r="C20" s="155"/>
      <c r="D20" s="155" t="s">
        <v>69</v>
      </c>
      <c r="E20" s="155"/>
      <c r="F20" s="166"/>
      <c r="G20" s="156"/>
      <c r="H20" s="156"/>
      <c r="I20" s="156"/>
      <c r="J20" s="155"/>
      <c r="K20" s="155"/>
      <c r="L20" s="155"/>
      <c r="M20" s="155"/>
      <c r="N20" s="155"/>
      <c r="O20" s="155"/>
      <c r="P20" s="155"/>
      <c r="Q20" s="152"/>
      <c r="R20" s="152"/>
      <c r="S20" s="155"/>
      <c r="T20" s="152"/>
      <c r="U20" s="152"/>
      <c r="V20" s="152"/>
      <c r="W20" s="152"/>
      <c r="X20" s="152"/>
      <c r="Y20" s="152"/>
      <c r="Z20" s="152"/>
    </row>
    <row r="21" spans="1:26" ht="24.95" customHeight="1" x14ac:dyDescent="0.25">
      <c r="A21" s="170"/>
      <c r="B21" s="167" t="s">
        <v>94</v>
      </c>
      <c r="C21" s="171" t="s">
        <v>95</v>
      </c>
      <c r="D21" s="167" t="s">
        <v>96</v>
      </c>
      <c r="E21" s="167" t="s">
        <v>97</v>
      </c>
      <c r="F21" s="168">
        <v>1</v>
      </c>
      <c r="G21" s="169"/>
      <c r="H21" s="169"/>
      <c r="I21" s="169">
        <f>ROUND(F21*(G21+H21),2)</f>
        <v>0</v>
      </c>
      <c r="J21" s="167">
        <f>ROUND(F21*(N21),2)</f>
        <v>67.94</v>
      </c>
      <c r="K21" s="1">
        <f>ROUND(F21*(O21),2)</f>
        <v>0</v>
      </c>
      <c r="L21" s="1">
        <f>ROUND(F21*(G21+H21),2)</f>
        <v>0</v>
      </c>
      <c r="M21" s="1"/>
      <c r="N21" s="1">
        <v>67.94</v>
      </c>
      <c r="O21" s="1"/>
      <c r="P21" s="166">
        <f>ROUND(F21*(R21),3)</f>
        <v>0.43</v>
      </c>
      <c r="Q21" s="172"/>
      <c r="R21" s="172">
        <v>0.43017606159999999</v>
      </c>
      <c r="S21" s="166">
        <f>ROUND(F21*(X21),3)</f>
        <v>0</v>
      </c>
      <c r="X21">
        <v>0</v>
      </c>
      <c r="Z21">
        <v>0</v>
      </c>
    </row>
    <row r="22" spans="1:26" ht="24.95" customHeight="1" x14ac:dyDescent="0.25">
      <c r="A22" s="170"/>
      <c r="B22" s="167" t="s">
        <v>94</v>
      </c>
      <c r="C22" s="171" t="s">
        <v>122</v>
      </c>
      <c r="D22" s="167" t="s">
        <v>123</v>
      </c>
      <c r="E22" s="167" t="s">
        <v>97</v>
      </c>
      <c r="F22" s="168">
        <v>4</v>
      </c>
      <c r="G22" s="169"/>
      <c r="H22" s="169"/>
      <c r="I22" s="169">
        <f>ROUND(F22*(G22+H22),2)</f>
        <v>0</v>
      </c>
      <c r="J22" s="167">
        <f>ROUND(F22*(N22),2)</f>
        <v>144.91999999999999</v>
      </c>
      <c r="K22" s="1">
        <f>ROUND(F22*(O22),2)</f>
        <v>0</v>
      </c>
      <c r="L22" s="1">
        <f>ROUND(F22*(G22+H22),2)</f>
        <v>0</v>
      </c>
      <c r="M22" s="1"/>
      <c r="N22" s="1">
        <v>36.229999999999997</v>
      </c>
      <c r="O22" s="1"/>
      <c r="P22" s="166">
        <f>ROUND(F22*(R22),3)</f>
        <v>1.274</v>
      </c>
      <c r="Q22" s="172"/>
      <c r="R22" s="172">
        <v>0.31843574819999998</v>
      </c>
      <c r="S22" s="166">
        <f>ROUND(F22*(X22),3)</f>
        <v>0</v>
      </c>
      <c r="X22">
        <v>0</v>
      </c>
      <c r="Z22">
        <v>0</v>
      </c>
    </row>
    <row r="23" spans="1:26" x14ac:dyDescent="0.25">
      <c r="A23" s="155"/>
      <c r="B23" s="155"/>
      <c r="C23" s="155"/>
      <c r="D23" s="155" t="s">
        <v>69</v>
      </c>
      <c r="E23" s="155"/>
      <c r="F23" s="166"/>
      <c r="G23" s="158">
        <f>ROUND((SUM(L20:L22))/1,2)</f>
        <v>0</v>
      </c>
      <c r="H23" s="158">
        <f>ROUND((SUM(M20:M22))/1,2)</f>
        <v>0</v>
      </c>
      <c r="I23" s="158">
        <f>ROUND((SUM(I20:I22))/1,2)</f>
        <v>0</v>
      </c>
      <c r="J23" s="155"/>
      <c r="K23" s="155"/>
      <c r="L23" s="155">
        <f>ROUND((SUM(L20:L22))/1,2)</f>
        <v>0</v>
      </c>
      <c r="M23" s="155">
        <f>ROUND((SUM(M20:M22))/1,2)</f>
        <v>0</v>
      </c>
      <c r="N23" s="155"/>
      <c r="O23" s="155"/>
      <c r="P23" s="173">
        <f>ROUND((SUM(P20:P22))/1,2)</f>
        <v>1.7</v>
      </c>
      <c r="Q23" s="152"/>
      <c r="R23" s="152"/>
      <c r="S23" s="173">
        <f>ROUND((SUM(S20:S22))/1,2)</f>
        <v>0</v>
      </c>
      <c r="T23" s="152"/>
      <c r="U23" s="152"/>
      <c r="V23" s="152"/>
      <c r="W23" s="152"/>
      <c r="X23" s="152"/>
      <c r="Y23" s="152"/>
      <c r="Z23" s="152"/>
    </row>
    <row r="24" spans="1:26" x14ac:dyDescent="0.25">
      <c r="A24" s="1"/>
      <c r="B24" s="1"/>
      <c r="C24" s="1"/>
      <c r="D24" s="1"/>
      <c r="E24" s="1"/>
      <c r="F24" s="162"/>
      <c r="G24" s="148"/>
      <c r="H24" s="148"/>
      <c r="I24" s="148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5"/>
      <c r="B25" s="155"/>
      <c r="C25" s="155"/>
      <c r="D25" s="155" t="s">
        <v>70</v>
      </c>
      <c r="E25" s="155"/>
      <c r="F25" s="166"/>
      <c r="G25" s="156"/>
      <c r="H25" s="156"/>
      <c r="I25" s="156"/>
      <c r="J25" s="155"/>
      <c r="K25" s="155"/>
      <c r="L25" s="155"/>
      <c r="M25" s="155"/>
      <c r="N25" s="155"/>
      <c r="O25" s="155"/>
      <c r="P25" s="155"/>
      <c r="Q25" s="152"/>
      <c r="R25" s="152"/>
      <c r="S25" s="155"/>
      <c r="T25" s="152"/>
      <c r="U25" s="152"/>
      <c r="V25" s="152"/>
      <c r="W25" s="152"/>
      <c r="X25" s="152"/>
      <c r="Y25" s="152"/>
      <c r="Z25" s="152"/>
    </row>
    <row r="26" spans="1:26" ht="24.95" customHeight="1" x14ac:dyDescent="0.25">
      <c r="A26" s="170"/>
      <c r="B26" s="167" t="s">
        <v>98</v>
      </c>
      <c r="C26" s="171" t="s">
        <v>99</v>
      </c>
      <c r="D26" s="167" t="s">
        <v>100</v>
      </c>
      <c r="E26" s="167" t="s">
        <v>101</v>
      </c>
      <c r="F26" s="168">
        <v>53.908999999999999</v>
      </c>
      <c r="G26" s="169"/>
      <c r="H26" s="169"/>
      <c r="I26" s="169">
        <f t="shared" ref="I26:I34" si="0">ROUND(F26*(G26+H26),2)</f>
        <v>0</v>
      </c>
      <c r="J26" s="167">
        <f t="shared" ref="J26:J34" si="1">ROUND(F26*(N26),2)</f>
        <v>1251.23</v>
      </c>
      <c r="K26" s="1">
        <f t="shared" ref="K26:K34" si="2">ROUND(F26*(O26),2)</f>
        <v>0</v>
      </c>
      <c r="L26" s="1">
        <f t="shared" ref="L26:L32" si="3">ROUND(F26*(G26+H26),2)</f>
        <v>0</v>
      </c>
      <c r="M26" s="1"/>
      <c r="N26" s="1">
        <v>23.21</v>
      </c>
      <c r="O26" s="1"/>
      <c r="P26" s="166">
        <f t="shared" ref="P26:P34" si="4">ROUND(F26*(R26),3)</f>
        <v>0</v>
      </c>
      <c r="Q26" s="172"/>
      <c r="R26" s="172">
        <v>0</v>
      </c>
      <c r="S26" s="166">
        <f t="shared" ref="S26:S34" si="5">ROUND(F26*(X26),3)</f>
        <v>0</v>
      </c>
      <c r="X26">
        <v>0</v>
      </c>
      <c r="Z26">
        <v>0</v>
      </c>
    </row>
    <row r="27" spans="1:26" ht="24.95" customHeight="1" x14ac:dyDescent="0.25">
      <c r="A27" s="170"/>
      <c r="B27" s="167" t="s">
        <v>89</v>
      </c>
      <c r="C27" s="171" t="s">
        <v>102</v>
      </c>
      <c r="D27" s="167" t="s">
        <v>103</v>
      </c>
      <c r="E27" s="167" t="s">
        <v>88</v>
      </c>
      <c r="F27" s="168">
        <v>185</v>
      </c>
      <c r="G27" s="169"/>
      <c r="H27" s="169"/>
      <c r="I27" s="169">
        <f t="shared" si="0"/>
        <v>0</v>
      </c>
      <c r="J27" s="167">
        <f t="shared" si="1"/>
        <v>971.25</v>
      </c>
      <c r="K27" s="1">
        <f t="shared" si="2"/>
        <v>0</v>
      </c>
      <c r="L27" s="1">
        <f t="shared" si="3"/>
        <v>0</v>
      </c>
      <c r="M27" s="1"/>
      <c r="N27" s="1">
        <v>5.25</v>
      </c>
      <c r="O27" s="1"/>
      <c r="P27" s="166">
        <f t="shared" si="4"/>
        <v>21.393999999999998</v>
      </c>
      <c r="Q27" s="172"/>
      <c r="R27" s="172">
        <v>0.115640638</v>
      </c>
      <c r="S27" s="166">
        <f t="shared" si="5"/>
        <v>0</v>
      </c>
      <c r="X27">
        <v>0</v>
      </c>
      <c r="Z27">
        <v>0</v>
      </c>
    </row>
    <row r="28" spans="1:26" ht="24.95" customHeight="1" x14ac:dyDescent="0.25">
      <c r="A28" s="170"/>
      <c r="B28" s="167" t="s">
        <v>89</v>
      </c>
      <c r="C28" s="171" t="s">
        <v>124</v>
      </c>
      <c r="D28" s="167" t="s">
        <v>125</v>
      </c>
      <c r="E28" s="167" t="s">
        <v>88</v>
      </c>
      <c r="F28" s="168">
        <v>185</v>
      </c>
      <c r="G28" s="169"/>
      <c r="H28" s="169"/>
      <c r="I28" s="169">
        <f t="shared" si="0"/>
        <v>0</v>
      </c>
      <c r="J28" s="167">
        <f t="shared" si="1"/>
        <v>1537.35</v>
      </c>
      <c r="K28" s="1">
        <f t="shared" si="2"/>
        <v>0</v>
      </c>
      <c r="L28" s="1">
        <f t="shared" si="3"/>
        <v>0</v>
      </c>
      <c r="M28" s="1"/>
      <c r="N28" s="1">
        <v>8.31</v>
      </c>
      <c r="O28" s="1"/>
      <c r="P28" s="166">
        <f t="shared" si="4"/>
        <v>32.631</v>
      </c>
      <c r="Q28" s="172"/>
      <c r="R28" s="172">
        <v>0.17638466019999999</v>
      </c>
      <c r="S28" s="166">
        <f t="shared" si="5"/>
        <v>0</v>
      </c>
      <c r="X28">
        <v>0</v>
      </c>
      <c r="Z28">
        <v>0</v>
      </c>
    </row>
    <row r="29" spans="1:26" ht="24.95" customHeight="1" x14ac:dyDescent="0.25">
      <c r="A29" s="170"/>
      <c r="B29" s="167" t="s">
        <v>89</v>
      </c>
      <c r="C29" s="171" t="s">
        <v>104</v>
      </c>
      <c r="D29" s="167" t="s">
        <v>105</v>
      </c>
      <c r="E29" s="167" t="s">
        <v>106</v>
      </c>
      <c r="F29" s="168">
        <v>8</v>
      </c>
      <c r="G29" s="169"/>
      <c r="H29" s="169"/>
      <c r="I29" s="169">
        <f t="shared" si="0"/>
        <v>0</v>
      </c>
      <c r="J29" s="167">
        <f t="shared" si="1"/>
        <v>682.48</v>
      </c>
      <c r="K29" s="1">
        <f t="shared" si="2"/>
        <v>0</v>
      </c>
      <c r="L29" s="1">
        <f t="shared" si="3"/>
        <v>0</v>
      </c>
      <c r="M29" s="1"/>
      <c r="N29" s="1">
        <v>85.31</v>
      </c>
      <c r="O29" s="1"/>
      <c r="P29" s="166">
        <f t="shared" si="4"/>
        <v>18.902999999999999</v>
      </c>
      <c r="Q29" s="172"/>
      <c r="R29" s="172">
        <v>2.3628518729999999</v>
      </c>
      <c r="S29" s="166">
        <f t="shared" si="5"/>
        <v>0</v>
      </c>
      <c r="X29">
        <v>0</v>
      </c>
      <c r="Z29">
        <v>0</v>
      </c>
    </row>
    <row r="30" spans="1:26" ht="24.95" customHeight="1" x14ac:dyDescent="0.25">
      <c r="A30" s="170"/>
      <c r="B30" s="167" t="s">
        <v>82</v>
      </c>
      <c r="C30" s="171" t="s">
        <v>107</v>
      </c>
      <c r="D30" s="167" t="s">
        <v>108</v>
      </c>
      <c r="E30" s="167" t="s">
        <v>109</v>
      </c>
      <c r="F30" s="168">
        <v>53.909000000000006</v>
      </c>
      <c r="G30" s="169"/>
      <c r="H30" s="169"/>
      <c r="I30" s="169">
        <f t="shared" si="0"/>
        <v>0</v>
      </c>
      <c r="J30" s="167">
        <f t="shared" si="1"/>
        <v>1129.3900000000001</v>
      </c>
      <c r="K30" s="1">
        <f t="shared" si="2"/>
        <v>0</v>
      </c>
      <c r="L30" s="1">
        <f t="shared" si="3"/>
        <v>0</v>
      </c>
      <c r="M30" s="1"/>
      <c r="N30" s="1">
        <v>20.95</v>
      </c>
      <c r="O30" s="1"/>
      <c r="P30" s="166">
        <f t="shared" si="4"/>
        <v>0</v>
      </c>
      <c r="Q30" s="172"/>
      <c r="R30" s="172">
        <v>0</v>
      </c>
      <c r="S30" s="166">
        <f t="shared" si="5"/>
        <v>0</v>
      </c>
      <c r="X30">
        <v>0</v>
      </c>
      <c r="Z30">
        <v>0</v>
      </c>
    </row>
    <row r="31" spans="1:26" ht="24.95" customHeight="1" x14ac:dyDescent="0.25">
      <c r="A31" s="170"/>
      <c r="B31" s="167" t="s">
        <v>82</v>
      </c>
      <c r="C31" s="171" t="s">
        <v>110</v>
      </c>
      <c r="D31" s="167" t="s">
        <v>111</v>
      </c>
      <c r="E31" s="167" t="s">
        <v>109</v>
      </c>
      <c r="F31" s="168">
        <v>107.818</v>
      </c>
      <c r="G31" s="169"/>
      <c r="H31" s="169"/>
      <c r="I31" s="169">
        <f t="shared" si="0"/>
        <v>0</v>
      </c>
      <c r="J31" s="167">
        <f t="shared" si="1"/>
        <v>109.97</v>
      </c>
      <c r="K31" s="1">
        <f t="shared" si="2"/>
        <v>0</v>
      </c>
      <c r="L31" s="1">
        <f t="shared" si="3"/>
        <v>0</v>
      </c>
      <c r="M31" s="1"/>
      <c r="N31" s="1">
        <v>1.02</v>
      </c>
      <c r="O31" s="1"/>
      <c r="P31" s="166">
        <f t="shared" si="4"/>
        <v>0</v>
      </c>
      <c r="Q31" s="172"/>
      <c r="R31" s="172">
        <v>0</v>
      </c>
      <c r="S31" s="166">
        <f t="shared" si="5"/>
        <v>0</v>
      </c>
      <c r="X31">
        <v>0</v>
      </c>
      <c r="Z31">
        <v>0</v>
      </c>
    </row>
    <row r="32" spans="1:26" ht="24.95" customHeight="1" x14ac:dyDescent="0.25">
      <c r="A32" s="170"/>
      <c r="B32" s="167" t="s">
        <v>82</v>
      </c>
      <c r="C32" s="171" t="s">
        <v>112</v>
      </c>
      <c r="D32" s="167" t="s">
        <v>113</v>
      </c>
      <c r="E32" s="167" t="s">
        <v>109</v>
      </c>
      <c r="F32" s="168">
        <v>53.908999999999999</v>
      </c>
      <c r="G32" s="169"/>
      <c r="H32" s="169"/>
      <c r="I32" s="169">
        <f t="shared" si="0"/>
        <v>0</v>
      </c>
      <c r="J32" s="167">
        <f t="shared" si="1"/>
        <v>241.51</v>
      </c>
      <c r="K32" s="1">
        <f t="shared" si="2"/>
        <v>0</v>
      </c>
      <c r="L32" s="1">
        <f t="shared" si="3"/>
        <v>0</v>
      </c>
      <c r="M32" s="1"/>
      <c r="N32" s="1">
        <v>4.4800000000000004</v>
      </c>
      <c r="O32" s="1"/>
      <c r="P32" s="166">
        <f t="shared" si="4"/>
        <v>0</v>
      </c>
      <c r="Q32" s="172"/>
      <c r="R32" s="172">
        <v>0</v>
      </c>
      <c r="S32" s="166">
        <f t="shared" si="5"/>
        <v>0</v>
      </c>
      <c r="X32">
        <v>0</v>
      </c>
      <c r="Z32">
        <v>0</v>
      </c>
    </row>
    <row r="33" spans="1:26" ht="24.95" customHeight="1" x14ac:dyDescent="0.25">
      <c r="A33" s="170"/>
      <c r="B33" s="167" t="s">
        <v>114</v>
      </c>
      <c r="C33" s="171" t="s">
        <v>126</v>
      </c>
      <c r="D33" s="167" t="s">
        <v>127</v>
      </c>
      <c r="E33" s="167" t="s">
        <v>117</v>
      </c>
      <c r="F33" s="168">
        <v>186.85</v>
      </c>
      <c r="G33" s="169"/>
      <c r="H33" s="169"/>
      <c r="I33" s="169">
        <f t="shared" si="0"/>
        <v>0</v>
      </c>
      <c r="J33" s="167">
        <f t="shared" si="1"/>
        <v>685.74</v>
      </c>
      <c r="K33" s="1">
        <f t="shared" si="2"/>
        <v>0</v>
      </c>
      <c r="L33" s="1"/>
      <c r="M33" s="1">
        <f>ROUND(F33*(G33+H33),2)</f>
        <v>0</v>
      </c>
      <c r="N33" s="1">
        <v>3.67</v>
      </c>
      <c r="O33" s="1"/>
      <c r="P33" s="166">
        <f t="shared" si="4"/>
        <v>4.298</v>
      </c>
      <c r="Q33" s="172"/>
      <c r="R33" s="172">
        <v>2.3E-2</v>
      </c>
      <c r="S33" s="166">
        <f t="shared" si="5"/>
        <v>0</v>
      </c>
      <c r="X33">
        <v>0</v>
      </c>
      <c r="Z33">
        <v>0</v>
      </c>
    </row>
    <row r="34" spans="1:26" ht="24.95" customHeight="1" x14ac:dyDescent="0.25">
      <c r="A34" s="170"/>
      <c r="B34" s="167" t="s">
        <v>114</v>
      </c>
      <c r="C34" s="171" t="s">
        <v>115</v>
      </c>
      <c r="D34" s="167" t="s">
        <v>116</v>
      </c>
      <c r="E34" s="167" t="s">
        <v>117</v>
      </c>
      <c r="F34" s="168">
        <v>186.85</v>
      </c>
      <c r="G34" s="169"/>
      <c r="H34" s="169"/>
      <c r="I34" s="169">
        <f t="shared" si="0"/>
        <v>0</v>
      </c>
      <c r="J34" s="167">
        <f t="shared" si="1"/>
        <v>1412.59</v>
      </c>
      <c r="K34" s="1">
        <f t="shared" si="2"/>
        <v>0</v>
      </c>
      <c r="L34" s="1"/>
      <c r="M34" s="1">
        <f>ROUND(F34*(G34+H34),2)</f>
        <v>0</v>
      </c>
      <c r="N34" s="1">
        <v>7.5600000000000005</v>
      </c>
      <c r="O34" s="1"/>
      <c r="P34" s="166">
        <f t="shared" si="4"/>
        <v>15.882</v>
      </c>
      <c r="Q34" s="172"/>
      <c r="R34" s="172">
        <v>8.5000000000000006E-2</v>
      </c>
      <c r="S34" s="166">
        <f t="shared" si="5"/>
        <v>0</v>
      </c>
      <c r="X34">
        <v>0</v>
      </c>
      <c r="Z34">
        <v>0</v>
      </c>
    </row>
    <row r="35" spans="1:26" x14ac:dyDescent="0.25">
      <c r="A35" s="155"/>
      <c r="B35" s="155"/>
      <c r="C35" s="155"/>
      <c r="D35" s="155" t="s">
        <v>70</v>
      </c>
      <c r="E35" s="155"/>
      <c r="F35" s="166"/>
      <c r="G35" s="158">
        <f>ROUND((SUM(L25:L34))/1,2)</f>
        <v>0</v>
      </c>
      <c r="H35" s="158">
        <f>ROUND((SUM(M25:M34))/1,2)</f>
        <v>0</v>
      </c>
      <c r="I35" s="158">
        <f>ROUND((SUM(I25:I34))/1,2)</f>
        <v>0</v>
      </c>
      <c r="J35" s="155"/>
      <c r="K35" s="155"/>
      <c r="L35" s="155">
        <f>ROUND((SUM(L25:L34))/1,2)</f>
        <v>0</v>
      </c>
      <c r="M35" s="155">
        <f>ROUND((SUM(M25:M34))/1,2)</f>
        <v>0</v>
      </c>
      <c r="N35" s="155"/>
      <c r="O35" s="155"/>
      <c r="P35" s="173">
        <f>ROUND((SUM(P25:P34))/1,2)</f>
        <v>93.11</v>
      </c>
      <c r="Q35" s="152"/>
      <c r="R35" s="152"/>
      <c r="S35" s="173">
        <f>ROUND((SUM(S25:S34))/1,2)</f>
        <v>0</v>
      </c>
      <c r="T35" s="152"/>
      <c r="U35" s="152"/>
      <c r="V35" s="152"/>
      <c r="W35" s="152"/>
      <c r="X35" s="152"/>
      <c r="Y35" s="152"/>
      <c r="Z35" s="152"/>
    </row>
    <row r="36" spans="1:26" x14ac:dyDescent="0.25">
      <c r="A36" s="1"/>
      <c r="B36" s="1"/>
      <c r="C36" s="1"/>
      <c r="D36" s="1"/>
      <c r="E36" s="1"/>
      <c r="F36" s="162"/>
      <c r="G36" s="148"/>
      <c r="H36" s="148"/>
      <c r="I36" s="148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5"/>
      <c r="B37" s="155"/>
      <c r="C37" s="155"/>
      <c r="D37" s="155" t="s">
        <v>71</v>
      </c>
      <c r="E37" s="155"/>
      <c r="F37" s="166"/>
      <c r="G37" s="156"/>
      <c r="H37" s="156"/>
      <c r="I37" s="156"/>
      <c r="J37" s="155"/>
      <c r="K37" s="155"/>
      <c r="L37" s="155"/>
      <c r="M37" s="155"/>
      <c r="N37" s="155"/>
      <c r="O37" s="155"/>
      <c r="P37" s="155"/>
      <c r="Q37" s="152"/>
      <c r="R37" s="152"/>
      <c r="S37" s="155"/>
      <c r="T37" s="152"/>
      <c r="U37" s="152"/>
      <c r="V37" s="152"/>
      <c r="W37" s="152"/>
      <c r="X37" s="152"/>
      <c r="Y37" s="152"/>
      <c r="Z37" s="152"/>
    </row>
    <row r="38" spans="1:26" ht="24.95" customHeight="1" x14ac:dyDescent="0.25">
      <c r="A38" s="170"/>
      <c r="B38" s="167" t="s">
        <v>94</v>
      </c>
      <c r="C38" s="171" t="s">
        <v>118</v>
      </c>
      <c r="D38" s="167" t="s">
        <v>119</v>
      </c>
      <c r="E38" s="167" t="s">
        <v>109</v>
      </c>
      <c r="F38" s="168">
        <v>131.22476420540002</v>
      </c>
      <c r="G38" s="169"/>
      <c r="H38" s="169"/>
      <c r="I38" s="169">
        <f>ROUND(F38*(G38+H38),2)</f>
        <v>0</v>
      </c>
      <c r="J38" s="167">
        <f>ROUND(F38*(N38),2)</f>
        <v>132.54</v>
      </c>
      <c r="K38" s="1">
        <f>ROUND(F38*(O38),2)</f>
        <v>0</v>
      </c>
      <c r="L38" s="1">
        <f>ROUND(F38*(G38+H38),2)</f>
        <v>0</v>
      </c>
      <c r="M38" s="1"/>
      <c r="N38" s="1">
        <v>1.01</v>
      </c>
      <c r="O38" s="1"/>
      <c r="P38" s="166">
        <f>ROUND(F38*(R38),3)</f>
        <v>0</v>
      </c>
      <c r="Q38" s="172"/>
      <c r="R38" s="172">
        <v>0</v>
      </c>
      <c r="S38" s="166">
        <f>ROUND(F38*(X38),3)</f>
        <v>0</v>
      </c>
      <c r="X38">
        <v>0</v>
      </c>
      <c r="Z38">
        <v>0</v>
      </c>
    </row>
    <row r="39" spans="1:26" x14ac:dyDescent="0.25">
      <c r="A39" s="155"/>
      <c r="B39" s="155"/>
      <c r="C39" s="155"/>
      <c r="D39" s="155" t="s">
        <v>71</v>
      </c>
      <c r="E39" s="155"/>
      <c r="F39" s="166"/>
      <c r="G39" s="158">
        <f>ROUND((SUM(L37:L38))/1,2)</f>
        <v>0</v>
      </c>
      <c r="H39" s="158">
        <f>ROUND((SUM(M37:M38))/1,2)</f>
        <v>0</v>
      </c>
      <c r="I39" s="158">
        <f>ROUND((SUM(I37:I38))/1,2)</f>
        <v>0</v>
      </c>
      <c r="J39" s="155"/>
      <c r="K39" s="155"/>
      <c r="L39" s="155">
        <f>ROUND((SUM(L37:L38))/1,2)</f>
        <v>0</v>
      </c>
      <c r="M39" s="155">
        <f>ROUND((SUM(M37:M38))/1,2)</f>
        <v>0</v>
      </c>
      <c r="N39" s="155"/>
      <c r="O39" s="155"/>
      <c r="P39" s="173">
        <f>ROUND((SUM(P37:P38))/1,2)</f>
        <v>0</v>
      </c>
      <c r="S39" s="166">
        <f>ROUND((SUM(S37:S38))/1,2)</f>
        <v>0</v>
      </c>
    </row>
    <row r="40" spans="1:26" x14ac:dyDescent="0.25">
      <c r="A40" s="1"/>
      <c r="B40" s="1"/>
      <c r="C40" s="1"/>
      <c r="D40" s="1"/>
      <c r="E40" s="1"/>
      <c r="F40" s="162"/>
      <c r="G40" s="148"/>
      <c r="H40" s="148"/>
      <c r="I40" s="148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5"/>
      <c r="B41" s="155"/>
      <c r="C41" s="155"/>
      <c r="D41" s="2" t="s">
        <v>66</v>
      </c>
      <c r="E41" s="155"/>
      <c r="F41" s="166"/>
      <c r="G41" s="158">
        <f>ROUND((SUM(L9:L40))/2,2)</f>
        <v>0</v>
      </c>
      <c r="H41" s="158">
        <f>ROUND((SUM(M9:M40))/2,2)</f>
        <v>0</v>
      </c>
      <c r="I41" s="158">
        <f>ROUND((SUM(I9:I40))/2,2)</f>
        <v>0</v>
      </c>
      <c r="J41" s="155"/>
      <c r="K41" s="155"/>
      <c r="L41" s="155">
        <f>ROUND((SUM(L9:L40))/2,2)</f>
        <v>0</v>
      </c>
      <c r="M41" s="155">
        <f>ROUND((SUM(M9:M40))/2,2)</f>
        <v>0</v>
      </c>
      <c r="N41" s="155"/>
      <c r="O41" s="155"/>
      <c r="P41" s="173">
        <f>ROUND((SUM(P9:P40))/2,2)</f>
        <v>131.22</v>
      </c>
      <c r="S41" s="173">
        <f>ROUND((SUM(S9:S40))/2,2)</f>
        <v>0</v>
      </c>
    </row>
    <row r="42" spans="1:26" x14ac:dyDescent="0.25">
      <c r="A42" s="174"/>
      <c r="B42" s="174" t="s">
        <v>128</v>
      </c>
      <c r="C42" s="174"/>
      <c r="D42" s="174"/>
      <c r="E42" s="174"/>
      <c r="F42" s="175" t="s">
        <v>72</v>
      </c>
      <c r="G42" s="176">
        <f>ROUND((SUM(L9:L41))/3,2)</f>
        <v>0</v>
      </c>
      <c r="H42" s="176">
        <f>ROUND((SUM(M9:M41))/3,2)</f>
        <v>0</v>
      </c>
      <c r="I42" s="176">
        <f>ROUND((SUM(I9:I41))/3,2)</f>
        <v>0</v>
      </c>
      <c r="J42" s="174"/>
      <c r="K42" s="174">
        <f>ROUND((SUM(K9:K41)),2)</f>
        <v>0</v>
      </c>
      <c r="L42" s="174">
        <f>ROUND((SUM(L9:L41))/3,2)</f>
        <v>0</v>
      </c>
      <c r="M42" s="174">
        <f>ROUND((SUM(M9:M41))/3,2)</f>
        <v>0</v>
      </c>
      <c r="N42" s="174"/>
      <c r="O42" s="174"/>
      <c r="P42" s="192">
        <f>ROUND((SUM(P9:P41))/3,2)</f>
        <v>131.22</v>
      </c>
      <c r="S42" s="175">
        <f>ROUND((SUM(S9:S41))/3,2)</f>
        <v>0</v>
      </c>
      <c r="Z42">
        <f>(SUM(Z9:Z41))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a oprava miestnych chodníkov na ulici Dargovskej a prepojenie ulíc Dlhá a Jarková / Časť 2 - ulica Dargovských hrdinov od ulice Jarkovej po ulicu Dlhú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129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55</v>
      </c>
      <c r="E15" s="92" t="s">
        <v>56</v>
      </c>
      <c r="F15" s="104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>
        <f>'Rekap 11191'!B16</f>
        <v>0</v>
      </c>
      <c r="E16" s="96">
        <f>'Rekap 11191'!C16</f>
        <v>0</v>
      </c>
      <c r="F16" s="105">
        <f>'Rekap 11191'!D16</f>
        <v>0</v>
      </c>
      <c r="G16" s="60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31</v>
      </c>
      <c r="D17" s="77"/>
      <c r="E17" s="75"/>
      <c r="F17" s="80"/>
      <c r="G17" s="61">
        <v>7</v>
      </c>
      <c r="H17" s="115" t="s">
        <v>37</v>
      </c>
      <c r="I17" s="128"/>
      <c r="J17" s="126">
        <f>'SO 11191'!Z44</f>
        <v>0</v>
      </c>
    </row>
    <row r="18" spans="1:26" ht="18" customHeight="1" x14ac:dyDescent="0.25">
      <c r="A18" s="11"/>
      <c r="B18" s="68">
        <v>3</v>
      </c>
      <c r="C18" s="71" t="s">
        <v>32</v>
      </c>
      <c r="D18" s="78"/>
      <c r="E18" s="76"/>
      <c r="F18" s="81"/>
      <c r="G18" s="61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4"/>
      <c r="E21" s="19"/>
      <c r="F21" s="97"/>
      <c r="G21" s="65" t="s">
        <v>51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46</v>
      </c>
      <c r="D22" s="86"/>
      <c r="E22" s="88" t="s">
        <v>49</v>
      </c>
      <c r="F22" s="80">
        <f>((F16*U22*0)+(F17*V22*0)+(F18*W22*0))/100</f>
        <v>0</v>
      </c>
      <c r="G22" s="60">
        <v>16</v>
      </c>
      <c r="H22" s="114" t="s">
        <v>52</v>
      </c>
      <c r="I22" s="129" t="s">
        <v>49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8" t="s">
        <v>50</v>
      </c>
      <c r="F23" s="81">
        <f>((F16*U23*0)+(F17*V23*0)+(F18*W23*0))/100</f>
        <v>0</v>
      </c>
      <c r="G23" s="61">
        <v>17</v>
      </c>
      <c r="H23" s="115" t="s">
        <v>53</v>
      </c>
      <c r="I23" s="129" t="s">
        <v>49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8" t="s">
        <v>49</v>
      </c>
      <c r="F24" s="81">
        <f>((F16*U24*0)+(F17*V24*0)+(F18*W24*0))/100</f>
        <v>0</v>
      </c>
      <c r="G24" s="61">
        <v>18</v>
      </c>
      <c r="H24" s="115" t="s">
        <v>54</v>
      </c>
      <c r="I24" s="129" t="s">
        <v>50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60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J28-SUM('SO 11191'!K9:'SO 11191'!K43)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SUM('SO 11191'!K9:'SO 11191'!K43)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33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44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58</v>
      </c>
      <c r="E33" s="15"/>
      <c r="F33" s="102"/>
      <c r="G33" s="110">
        <v>26</v>
      </c>
      <c r="H33" s="141" t="s">
        <v>59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8</vt:i4>
      </vt:variant>
    </vt:vector>
  </HeadingPairs>
  <TitlesOfParts>
    <vt:vector size="22" baseType="lpstr">
      <vt:lpstr>Rekapitulácia</vt:lpstr>
      <vt:lpstr>Krycí list stavby</vt:lpstr>
      <vt:lpstr>Kryci_list 11188</vt:lpstr>
      <vt:lpstr>Rekap 11188</vt:lpstr>
      <vt:lpstr>SO 11188</vt:lpstr>
      <vt:lpstr>Kryci_list 11190</vt:lpstr>
      <vt:lpstr>Rekap 11190</vt:lpstr>
      <vt:lpstr>SO 11190</vt:lpstr>
      <vt:lpstr>Kryci_list 11191</vt:lpstr>
      <vt:lpstr>Rekap 11191</vt:lpstr>
      <vt:lpstr>SO 11191</vt:lpstr>
      <vt:lpstr>Kryci_list 11192</vt:lpstr>
      <vt:lpstr>Rekap 11192</vt:lpstr>
      <vt:lpstr>SO 11192</vt:lpstr>
      <vt:lpstr>'Rekap 11188'!Názvy_tlače</vt:lpstr>
      <vt:lpstr>'Rekap 11190'!Názvy_tlače</vt:lpstr>
      <vt:lpstr>'Rekap 11191'!Názvy_tlače</vt:lpstr>
      <vt:lpstr>'Rekap 11192'!Názvy_tlače</vt:lpstr>
      <vt:lpstr>'SO 11188'!Názvy_tlače</vt:lpstr>
      <vt:lpstr>'SO 11190'!Názvy_tlače</vt:lpstr>
      <vt:lpstr>'SO 11191'!Názvy_tlače</vt:lpstr>
      <vt:lpstr>'SO 11192'!Názvy_tlače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2016-09-19T08:06:02Z</dcterms:created>
  <dcterms:modified xsi:type="dcterms:W3CDTF">2016-09-19T08:11:20Z</dcterms:modified>
</cp:coreProperties>
</file>