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AppData\Local\Microsoft\Windows\INetCache\Content.Outlook\Y0T6L01W\"/>
    </mc:Choice>
  </mc:AlternateContent>
  <bookViews>
    <workbookView xWindow="0" yWindow="0" windowWidth="13590" windowHeight="7605"/>
  </bookViews>
  <sheets>
    <sheet name="Rekapitulácia" sheetId="1" r:id="rId1"/>
    <sheet name="Kryci_list 10248" sheetId="2" r:id="rId2"/>
    <sheet name="Rekap 10248" sheetId="3" r:id="rId3"/>
    <sheet name="SO 10248" sheetId="4" r:id="rId4"/>
    <sheet name="Kryci_list 10249" sheetId="5" r:id="rId5"/>
    <sheet name="Rekap 10249" sheetId="6" r:id="rId6"/>
    <sheet name="SO 10249" sheetId="7" r:id="rId7"/>
    <sheet name="Krycí list stavby" sheetId="8" r:id="rId8"/>
  </sheets>
  <definedNames>
    <definedName name="_xlnm.Print_Titles" localSheetId="2">'Rekap 10248'!$9:$9</definedName>
    <definedName name="_xlnm.Print_Titles" localSheetId="5">'Rekap 10249'!$9:$9</definedName>
    <definedName name="_xlnm.Print_Titles" localSheetId="3">'SO 10248'!$8:$8</definedName>
    <definedName name="_xlnm.Print_Titles" localSheetId="6">'SO 10249'!$8:$8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" l="1"/>
  <c r="J18" i="8"/>
  <c r="J17" i="8"/>
  <c r="J16" i="8"/>
  <c r="E16" i="8"/>
  <c r="F9" i="1"/>
  <c r="E9" i="1"/>
  <c r="D9" i="1"/>
  <c r="E8" i="1"/>
  <c r="E7" i="1"/>
  <c r="J17" i="5"/>
  <c r="I30" i="5"/>
  <c r="J30" i="5" s="1"/>
  <c r="Z127" i="7"/>
  <c r="H124" i="7"/>
  <c r="K123" i="7"/>
  <c r="J123" i="7"/>
  <c r="S123" i="7"/>
  <c r="P123" i="7"/>
  <c r="M123" i="7"/>
  <c r="I123" i="7"/>
  <c r="K122" i="7"/>
  <c r="J122" i="7"/>
  <c r="S122" i="7"/>
  <c r="P122" i="7"/>
  <c r="M122" i="7"/>
  <c r="I122" i="7"/>
  <c r="K121" i="7"/>
  <c r="J121" i="7"/>
  <c r="S121" i="7"/>
  <c r="P121" i="7"/>
  <c r="M121" i="7"/>
  <c r="I121" i="7"/>
  <c r="K120" i="7"/>
  <c r="J120" i="7"/>
  <c r="S120" i="7"/>
  <c r="P120" i="7"/>
  <c r="M120" i="7"/>
  <c r="I120" i="7"/>
  <c r="K119" i="7"/>
  <c r="J119" i="7"/>
  <c r="S119" i="7"/>
  <c r="P119" i="7"/>
  <c r="M119" i="7"/>
  <c r="I119" i="7"/>
  <c r="K118" i="7"/>
  <c r="J118" i="7"/>
  <c r="S118" i="7"/>
  <c r="P118" i="7"/>
  <c r="M118" i="7"/>
  <c r="I118" i="7"/>
  <c r="K117" i="7"/>
  <c r="J117" i="7"/>
  <c r="S117" i="7"/>
  <c r="P117" i="7"/>
  <c r="M117" i="7"/>
  <c r="I117" i="7"/>
  <c r="K116" i="7"/>
  <c r="J116" i="7"/>
  <c r="S116" i="7"/>
  <c r="P116" i="7"/>
  <c r="M116" i="7"/>
  <c r="I116" i="7"/>
  <c r="K115" i="7"/>
  <c r="J115" i="7"/>
  <c r="S115" i="7"/>
  <c r="P115" i="7"/>
  <c r="M115" i="7"/>
  <c r="M124" i="7" s="1"/>
  <c r="M126" i="7" s="1"/>
  <c r="C29" i="6" s="1"/>
  <c r="E18" i="5" s="1"/>
  <c r="E18" i="8" s="1"/>
  <c r="I115" i="7"/>
  <c r="K114" i="7"/>
  <c r="J114" i="7"/>
  <c r="S114" i="7"/>
  <c r="P114" i="7"/>
  <c r="L114" i="7"/>
  <c r="I114" i="7"/>
  <c r="K113" i="7"/>
  <c r="J113" i="7"/>
  <c r="S113" i="7"/>
  <c r="P113" i="7"/>
  <c r="L113" i="7"/>
  <c r="I113" i="7"/>
  <c r="K112" i="7"/>
  <c r="J112" i="7"/>
  <c r="S112" i="7"/>
  <c r="P112" i="7"/>
  <c r="L112" i="7"/>
  <c r="I112" i="7"/>
  <c r="K111" i="7"/>
  <c r="J111" i="7"/>
  <c r="S111" i="7"/>
  <c r="P111" i="7"/>
  <c r="L111" i="7"/>
  <c r="I111" i="7"/>
  <c r="K110" i="7"/>
  <c r="J110" i="7"/>
  <c r="S110" i="7"/>
  <c r="P110" i="7"/>
  <c r="L110" i="7"/>
  <c r="I110" i="7"/>
  <c r="K109" i="7"/>
  <c r="J109" i="7"/>
  <c r="S109" i="7"/>
  <c r="P109" i="7"/>
  <c r="L109" i="7"/>
  <c r="I109" i="7"/>
  <c r="K108" i="7"/>
  <c r="J108" i="7"/>
  <c r="S108" i="7"/>
  <c r="P108" i="7"/>
  <c r="L108" i="7"/>
  <c r="I108" i="7"/>
  <c r="K107" i="7"/>
  <c r="J107" i="7"/>
  <c r="S107" i="7"/>
  <c r="P107" i="7"/>
  <c r="L107" i="7"/>
  <c r="I107" i="7"/>
  <c r="S101" i="7"/>
  <c r="F24" i="6" s="1"/>
  <c r="H101" i="7"/>
  <c r="M101" i="7"/>
  <c r="C24" i="6" s="1"/>
  <c r="K100" i="7"/>
  <c r="J100" i="7"/>
  <c r="S100" i="7"/>
  <c r="P100" i="7"/>
  <c r="L100" i="7"/>
  <c r="I100" i="7"/>
  <c r="K99" i="7"/>
  <c r="J99" i="7"/>
  <c r="S99" i="7"/>
  <c r="P99" i="7"/>
  <c r="L99" i="7"/>
  <c r="I99" i="7"/>
  <c r="K98" i="7"/>
  <c r="J98" i="7"/>
  <c r="S98" i="7"/>
  <c r="P98" i="7"/>
  <c r="P101" i="7" s="1"/>
  <c r="E24" i="6" s="1"/>
  <c r="L98" i="7"/>
  <c r="G101" i="7" s="1"/>
  <c r="I98" i="7"/>
  <c r="I101" i="7" s="1"/>
  <c r="D24" i="6" s="1"/>
  <c r="S95" i="7"/>
  <c r="F23" i="6" s="1"/>
  <c r="M95" i="7"/>
  <c r="C23" i="6" s="1"/>
  <c r="K94" i="7"/>
  <c r="J94" i="7"/>
  <c r="S94" i="7"/>
  <c r="P94" i="7"/>
  <c r="M94" i="7"/>
  <c r="I94" i="7"/>
  <c r="K93" i="7"/>
  <c r="J93" i="7"/>
  <c r="S93" i="7"/>
  <c r="P93" i="7"/>
  <c r="M93" i="7"/>
  <c r="I93" i="7"/>
  <c r="K92" i="7"/>
  <c r="J92" i="7"/>
  <c r="S92" i="7"/>
  <c r="P92" i="7"/>
  <c r="M92" i="7"/>
  <c r="I92" i="7"/>
  <c r="K91" i="7"/>
  <c r="J91" i="7"/>
  <c r="S91" i="7"/>
  <c r="P91" i="7"/>
  <c r="M91" i="7"/>
  <c r="H95" i="7" s="1"/>
  <c r="I91" i="7"/>
  <c r="K90" i="7"/>
  <c r="J90" i="7"/>
  <c r="S90" i="7"/>
  <c r="P90" i="7"/>
  <c r="L90" i="7"/>
  <c r="I90" i="7"/>
  <c r="K89" i="7"/>
  <c r="J89" i="7"/>
  <c r="S89" i="7"/>
  <c r="P89" i="7"/>
  <c r="L89" i="7"/>
  <c r="I89" i="7"/>
  <c r="K88" i="7"/>
  <c r="J88" i="7"/>
  <c r="S88" i="7"/>
  <c r="P88" i="7"/>
  <c r="P95" i="7" s="1"/>
  <c r="E23" i="6" s="1"/>
  <c r="L88" i="7"/>
  <c r="G95" i="7" s="1"/>
  <c r="I88" i="7"/>
  <c r="I95" i="7" s="1"/>
  <c r="D23" i="6" s="1"/>
  <c r="S85" i="7"/>
  <c r="F22" i="6" s="1"/>
  <c r="H85" i="7"/>
  <c r="M85" i="7"/>
  <c r="C22" i="6" s="1"/>
  <c r="K84" i="7"/>
  <c r="J84" i="7"/>
  <c r="S84" i="7"/>
  <c r="P84" i="7"/>
  <c r="L84" i="7"/>
  <c r="I84" i="7"/>
  <c r="K83" i="7"/>
  <c r="J83" i="7"/>
  <c r="S83" i="7"/>
  <c r="P83" i="7"/>
  <c r="P85" i="7" s="1"/>
  <c r="E22" i="6" s="1"/>
  <c r="L83" i="7"/>
  <c r="G85" i="7" s="1"/>
  <c r="I83" i="7"/>
  <c r="I85" i="7" s="1"/>
  <c r="D22" i="6" s="1"/>
  <c r="S80" i="7"/>
  <c r="F21" i="6" s="1"/>
  <c r="H80" i="7"/>
  <c r="M80" i="7"/>
  <c r="C21" i="6" s="1"/>
  <c r="K79" i="7"/>
  <c r="J79" i="7"/>
  <c r="S79" i="7"/>
  <c r="P79" i="7"/>
  <c r="L79" i="7"/>
  <c r="I79" i="7"/>
  <c r="K78" i="7"/>
  <c r="J78" i="7"/>
  <c r="S78" i="7"/>
  <c r="P78" i="7"/>
  <c r="L78" i="7"/>
  <c r="I78" i="7"/>
  <c r="K77" i="7"/>
  <c r="J77" i="7"/>
  <c r="S77" i="7"/>
  <c r="P77" i="7"/>
  <c r="L77" i="7"/>
  <c r="I77" i="7"/>
  <c r="K76" i="7"/>
  <c r="J76" i="7"/>
  <c r="S76" i="7"/>
  <c r="P76" i="7"/>
  <c r="P80" i="7" s="1"/>
  <c r="E21" i="6" s="1"/>
  <c r="L76" i="7"/>
  <c r="G80" i="7" s="1"/>
  <c r="I76" i="7"/>
  <c r="I80" i="7" s="1"/>
  <c r="D21" i="6" s="1"/>
  <c r="S73" i="7"/>
  <c r="F20" i="6" s="1"/>
  <c r="H73" i="7"/>
  <c r="M73" i="7"/>
  <c r="C20" i="6" s="1"/>
  <c r="K72" i="7"/>
  <c r="J72" i="7"/>
  <c r="S72" i="7"/>
  <c r="P72" i="7"/>
  <c r="P73" i="7" s="1"/>
  <c r="E20" i="6" s="1"/>
  <c r="L72" i="7"/>
  <c r="G73" i="7" s="1"/>
  <c r="I72" i="7"/>
  <c r="I73" i="7" s="1"/>
  <c r="D20" i="6" s="1"/>
  <c r="S69" i="7"/>
  <c r="F19" i="6" s="1"/>
  <c r="M69" i="7"/>
  <c r="C19" i="6" s="1"/>
  <c r="K68" i="7"/>
  <c r="J68" i="7"/>
  <c r="S68" i="7"/>
  <c r="P68" i="7"/>
  <c r="M68" i="7"/>
  <c r="H69" i="7" s="1"/>
  <c r="I68" i="7"/>
  <c r="K67" i="7"/>
  <c r="J67" i="7"/>
  <c r="S67" i="7"/>
  <c r="P67" i="7"/>
  <c r="L67" i="7"/>
  <c r="I67" i="7"/>
  <c r="K66" i="7"/>
  <c r="J66" i="7"/>
  <c r="S66" i="7"/>
  <c r="P66" i="7"/>
  <c r="L66" i="7"/>
  <c r="I66" i="7"/>
  <c r="K65" i="7"/>
  <c r="J65" i="7"/>
  <c r="S65" i="7"/>
  <c r="P65" i="7"/>
  <c r="L65" i="7"/>
  <c r="I65" i="7"/>
  <c r="K64" i="7"/>
  <c r="J64" i="7"/>
  <c r="S64" i="7"/>
  <c r="P64" i="7"/>
  <c r="L64" i="7"/>
  <c r="I64" i="7"/>
  <c r="K63" i="7"/>
  <c r="J63" i="7"/>
  <c r="S63" i="7"/>
  <c r="P63" i="7"/>
  <c r="L63" i="7"/>
  <c r="I63" i="7"/>
  <c r="K62" i="7"/>
  <c r="J62" i="7"/>
  <c r="S62" i="7"/>
  <c r="P62" i="7"/>
  <c r="L62" i="7"/>
  <c r="I62" i="7"/>
  <c r="K61" i="7"/>
  <c r="J61" i="7"/>
  <c r="S61" i="7"/>
  <c r="P61" i="7"/>
  <c r="P69" i="7" s="1"/>
  <c r="E19" i="6" s="1"/>
  <c r="L61" i="7"/>
  <c r="G69" i="7" s="1"/>
  <c r="I61" i="7"/>
  <c r="I69" i="7" s="1"/>
  <c r="D19" i="6" s="1"/>
  <c r="S58" i="7"/>
  <c r="F18" i="6" s="1"/>
  <c r="H58" i="7"/>
  <c r="M58" i="7"/>
  <c r="C18" i="6" s="1"/>
  <c r="K57" i="7"/>
  <c r="J57" i="7"/>
  <c r="S57" i="7"/>
  <c r="P57" i="7"/>
  <c r="L57" i="7"/>
  <c r="I57" i="7"/>
  <c r="K56" i="7"/>
  <c r="J56" i="7"/>
  <c r="S56" i="7"/>
  <c r="P56" i="7"/>
  <c r="L56" i="7"/>
  <c r="I56" i="7"/>
  <c r="K55" i="7"/>
  <c r="J55" i="7"/>
  <c r="S55" i="7"/>
  <c r="P55" i="7"/>
  <c r="L55" i="7"/>
  <c r="I55" i="7"/>
  <c r="K54" i="7"/>
  <c r="J54" i="7"/>
  <c r="S54" i="7"/>
  <c r="P54" i="7"/>
  <c r="L54" i="7"/>
  <c r="I54" i="7"/>
  <c r="K53" i="7"/>
  <c r="J53" i="7"/>
  <c r="S53" i="7"/>
  <c r="P53" i="7"/>
  <c r="L53" i="7"/>
  <c r="I53" i="7"/>
  <c r="K52" i="7"/>
  <c r="J52" i="7"/>
  <c r="S52" i="7"/>
  <c r="P52" i="7"/>
  <c r="L52" i="7"/>
  <c r="I52" i="7"/>
  <c r="K51" i="7"/>
  <c r="J51" i="7"/>
  <c r="S51" i="7"/>
  <c r="P51" i="7"/>
  <c r="L51" i="7"/>
  <c r="I51" i="7"/>
  <c r="K50" i="7"/>
  <c r="J50" i="7"/>
  <c r="S50" i="7"/>
  <c r="P50" i="7"/>
  <c r="L50" i="7"/>
  <c r="I50" i="7"/>
  <c r="K49" i="7"/>
  <c r="J49" i="7"/>
  <c r="S49" i="7"/>
  <c r="P49" i="7"/>
  <c r="P58" i="7" s="1"/>
  <c r="E18" i="6" s="1"/>
  <c r="L49" i="7"/>
  <c r="G58" i="7" s="1"/>
  <c r="I49" i="7"/>
  <c r="I58" i="7" s="1"/>
  <c r="D18" i="6" s="1"/>
  <c r="S46" i="7"/>
  <c r="F17" i="6" s="1"/>
  <c r="K45" i="7"/>
  <c r="J45" i="7"/>
  <c r="S45" i="7"/>
  <c r="P45" i="7"/>
  <c r="M45" i="7"/>
  <c r="I45" i="7"/>
  <c r="K44" i="7"/>
  <c r="J44" i="7"/>
  <c r="S44" i="7"/>
  <c r="P44" i="7"/>
  <c r="M44" i="7"/>
  <c r="I44" i="7"/>
  <c r="K43" i="7"/>
  <c r="J43" i="7"/>
  <c r="S43" i="7"/>
  <c r="P43" i="7"/>
  <c r="M43" i="7"/>
  <c r="I43" i="7"/>
  <c r="K42" i="7"/>
  <c r="J42" i="7"/>
  <c r="S42" i="7"/>
  <c r="P42" i="7"/>
  <c r="M42" i="7"/>
  <c r="I42" i="7"/>
  <c r="K41" i="7"/>
  <c r="J41" i="7"/>
  <c r="S41" i="7"/>
  <c r="P41" i="7"/>
  <c r="L41" i="7"/>
  <c r="I41" i="7"/>
  <c r="K40" i="7"/>
  <c r="J40" i="7"/>
  <c r="S40" i="7"/>
  <c r="P40" i="7"/>
  <c r="L40" i="7"/>
  <c r="I40" i="7"/>
  <c r="K39" i="7"/>
  <c r="J39" i="7"/>
  <c r="S39" i="7"/>
  <c r="S103" i="7" s="1"/>
  <c r="F25" i="6" s="1"/>
  <c r="P39" i="7"/>
  <c r="L39" i="7"/>
  <c r="I39" i="7"/>
  <c r="S33" i="7"/>
  <c r="F13" i="6" s="1"/>
  <c r="H33" i="7"/>
  <c r="M33" i="7"/>
  <c r="C13" i="6" s="1"/>
  <c r="K32" i="7"/>
  <c r="J32" i="7"/>
  <c r="S32" i="7"/>
  <c r="P32" i="7"/>
  <c r="P33" i="7" s="1"/>
  <c r="E13" i="6" s="1"/>
  <c r="L32" i="7"/>
  <c r="G33" i="7" s="1"/>
  <c r="I32" i="7"/>
  <c r="I33" i="7" s="1"/>
  <c r="D13" i="6" s="1"/>
  <c r="S29" i="7"/>
  <c r="F12" i="6" s="1"/>
  <c r="H29" i="7"/>
  <c r="M29" i="7"/>
  <c r="C12" i="6" s="1"/>
  <c r="K28" i="7"/>
  <c r="J28" i="7"/>
  <c r="S28" i="7"/>
  <c r="P28" i="7"/>
  <c r="L28" i="7"/>
  <c r="I28" i="7"/>
  <c r="K27" i="7"/>
  <c r="J27" i="7"/>
  <c r="S27" i="7"/>
  <c r="P27" i="7"/>
  <c r="L27" i="7"/>
  <c r="I27" i="7"/>
  <c r="K26" i="7"/>
  <c r="J26" i="7"/>
  <c r="S26" i="7"/>
  <c r="P26" i="7"/>
  <c r="L26" i="7"/>
  <c r="I26" i="7"/>
  <c r="K25" i="7"/>
  <c r="J25" i="7"/>
  <c r="S25" i="7"/>
  <c r="P25" i="7"/>
  <c r="L25" i="7"/>
  <c r="I25" i="7"/>
  <c r="K24" i="7"/>
  <c r="J24" i="7"/>
  <c r="S24" i="7"/>
  <c r="P24" i="7"/>
  <c r="L24" i="7"/>
  <c r="I24" i="7"/>
  <c r="K23" i="7"/>
  <c r="J23" i="7"/>
  <c r="S23" i="7"/>
  <c r="P23" i="7"/>
  <c r="L23" i="7"/>
  <c r="I23" i="7"/>
  <c r="K22" i="7"/>
  <c r="J22" i="7"/>
  <c r="S22" i="7"/>
  <c r="P22" i="7"/>
  <c r="L22" i="7"/>
  <c r="I22" i="7"/>
  <c r="K21" i="7"/>
  <c r="J21" i="7"/>
  <c r="S21" i="7"/>
  <c r="P21" i="7"/>
  <c r="L21" i="7"/>
  <c r="I21" i="7"/>
  <c r="K20" i="7"/>
  <c r="J20" i="7"/>
  <c r="S20" i="7"/>
  <c r="P20" i="7"/>
  <c r="L20" i="7"/>
  <c r="I20" i="7"/>
  <c r="K19" i="7"/>
  <c r="J19" i="7"/>
  <c r="S19" i="7"/>
  <c r="P19" i="7"/>
  <c r="P29" i="7" s="1"/>
  <c r="E12" i="6" s="1"/>
  <c r="L19" i="7"/>
  <c r="G29" i="7" s="1"/>
  <c r="I19" i="7"/>
  <c r="I29" i="7" s="1"/>
  <c r="D12" i="6" s="1"/>
  <c r="S16" i="7"/>
  <c r="F11" i="6" s="1"/>
  <c r="H16" i="7"/>
  <c r="M16" i="7"/>
  <c r="K15" i="7"/>
  <c r="J15" i="7"/>
  <c r="S15" i="7"/>
  <c r="P15" i="7"/>
  <c r="L15" i="7"/>
  <c r="I15" i="7"/>
  <c r="K14" i="7"/>
  <c r="J14" i="7"/>
  <c r="S14" i="7"/>
  <c r="P14" i="7"/>
  <c r="L14" i="7"/>
  <c r="I14" i="7"/>
  <c r="K13" i="7"/>
  <c r="J13" i="7"/>
  <c r="S13" i="7"/>
  <c r="P13" i="7"/>
  <c r="L13" i="7"/>
  <c r="I13" i="7"/>
  <c r="K12" i="7"/>
  <c r="J12" i="7"/>
  <c r="S12" i="7"/>
  <c r="P12" i="7"/>
  <c r="L12" i="7"/>
  <c r="I12" i="7"/>
  <c r="K11" i="7"/>
  <c r="J11" i="7"/>
  <c r="S11" i="7"/>
  <c r="P11" i="7"/>
  <c r="L11" i="7"/>
  <c r="I11" i="7"/>
  <c r="J20" i="5"/>
  <c r="J17" i="2"/>
  <c r="I30" i="2"/>
  <c r="J30" i="2" s="1"/>
  <c r="Z51" i="4"/>
  <c r="K47" i="4"/>
  <c r="J47" i="4"/>
  <c r="S47" i="4"/>
  <c r="P47" i="4"/>
  <c r="M47" i="4"/>
  <c r="M48" i="4" s="1"/>
  <c r="C13" i="3" s="1"/>
  <c r="I47" i="4"/>
  <c r="K46" i="4"/>
  <c r="J46" i="4"/>
  <c r="S46" i="4"/>
  <c r="P46" i="4"/>
  <c r="L46" i="4"/>
  <c r="I46" i="4"/>
  <c r="K45" i="4"/>
  <c r="J45" i="4"/>
  <c r="S45" i="4"/>
  <c r="S48" i="4" s="1"/>
  <c r="F13" i="3" s="1"/>
  <c r="P45" i="4"/>
  <c r="P48" i="4" s="1"/>
  <c r="E13" i="3" s="1"/>
  <c r="L45" i="4"/>
  <c r="L48" i="4" s="1"/>
  <c r="B13" i="3" s="1"/>
  <c r="I45" i="4"/>
  <c r="I48" i="4" s="1"/>
  <c r="D13" i="3" s="1"/>
  <c r="K41" i="4"/>
  <c r="J41" i="4"/>
  <c r="S41" i="4"/>
  <c r="P41" i="4"/>
  <c r="M41" i="4"/>
  <c r="M42" i="4" s="1"/>
  <c r="C12" i="3" s="1"/>
  <c r="I41" i="4"/>
  <c r="K40" i="4"/>
  <c r="J40" i="4"/>
  <c r="S40" i="4"/>
  <c r="P40" i="4"/>
  <c r="L40" i="4"/>
  <c r="I40" i="4"/>
  <c r="K39" i="4"/>
  <c r="J39" i="4"/>
  <c r="S39" i="4"/>
  <c r="S42" i="4" s="1"/>
  <c r="F12" i="3" s="1"/>
  <c r="P39" i="4"/>
  <c r="P42" i="4" s="1"/>
  <c r="E12" i="3" s="1"/>
  <c r="L39" i="4"/>
  <c r="G42" i="4" s="1"/>
  <c r="I39" i="4"/>
  <c r="I42" i="4" s="1"/>
  <c r="D12" i="3" s="1"/>
  <c r="K35" i="4"/>
  <c r="J35" i="4"/>
  <c r="S35" i="4"/>
  <c r="P35" i="4"/>
  <c r="M35" i="4"/>
  <c r="I35" i="4"/>
  <c r="K34" i="4"/>
  <c r="J34" i="4"/>
  <c r="S34" i="4"/>
  <c r="P34" i="4"/>
  <c r="M34" i="4"/>
  <c r="I34" i="4"/>
  <c r="K33" i="4"/>
  <c r="J33" i="4"/>
  <c r="S33" i="4"/>
  <c r="P33" i="4"/>
  <c r="M33" i="4"/>
  <c r="I33" i="4"/>
  <c r="K32" i="4"/>
  <c r="J32" i="4"/>
  <c r="S32" i="4"/>
  <c r="P32" i="4"/>
  <c r="M32" i="4"/>
  <c r="I32" i="4"/>
  <c r="K31" i="4"/>
  <c r="J31" i="4"/>
  <c r="S31" i="4"/>
  <c r="P31" i="4"/>
  <c r="M31" i="4"/>
  <c r="I31" i="4"/>
  <c r="K30" i="4"/>
  <c r="J30" i="4"/>
  <c r="S30" i="4"/>
  <c r="P30" i="4"/>
  <c r="M30" i="4"/>
  <c r="I30" i="4"/>
  <c r="K29" i="4"/>
  <c r="J29" i="4"/>
  <c r="S29" i="4"/>
  <c r="P29" i="4"/>
  <c r="M29" i="4"/>
  <c r="I29" i="4"/>
  <c r="K28" i="4"/>
  <c r="J28" i="4"/>
  <c r="S28" i="4"/>
  <c r="P28" i="4"/>
  <c r="M28" i="4"/>
  <c r="I28" i="4"/>
  <c r="K27" i="4"/>
  <c r="J27" i="4"/>
  <c r="S27" i="4"/>
  <c r="P27" i="4"/>
  <c r="M27" i="4"/>
  <c r="I27" i="4"/>
  <c r="K26" i="4"/>
  <c r="J26" i="4"/>
  <c r="S26" i="4"/>
  <c r="P26" i="4"/>
  <c r="L26" i="4"/>
  <c r="I26" i="4"/>
  <c r="K25" i="4"/>
  <c r="J25" i="4"/>
  <c r="S25" i="4"/>
  <c r="P25" i="4"/>
  <c r="L25" i="4"/>
  <c r="I25" i="4"/>
  <c r="K24" i="4"/>
  <c r="J24" i="4"/>
  <c r="S24" i="4"/>
  <c r="P24" i="4"/>
  <c r="L24" i="4"/>
  <c r="I24" i="4"/>
  <c r="K23" i="4"/>
  <c r="J23" i="4"/>
  <c r="S23" i="4"/>
  <c r="P23" i="4"/>
  <c r="L23" i="4"/>
  <c r="I23" i="4"/>
  <c r="K22" i="4"/>
  <c r="J22" i="4"/>
  <c r="S22" i="4"/>
  <c r="P22" i="4"/>
  <c r="L22" i="4"/>
  <c r="I22" i="4"/>
  <c r="K21" i="4"/>
  <c r="J21" i="4"/>
  <c r="S21" i="4"/>
  <c r="P21" i="4"/>
  <c r="L21" i="4"/>
  <c r="I21" i="4"/>
  <c r="K20" i="4"/>
  <c r="J20" i="4"/>
  <c r="S20" i="4"/>
  <c r="P20" i="4"/>
  <c r="L20" i="4"/>
  <c r="I20" i="4"/>
  <c r="K19" i="4"/>
  <c r="J19" i="4"/>
  <c r="S19" i="4"/>
  <c r="P19" i="4"/>
  <c r="L19" i="4"/>
  <c r="I19" i="4"/>
  <c r="K18" i="4"/>
  <c r="J18" i="4"/>
  <c r="S18" i="4"/>
  <c r="P18" i="4"/>
  <c r="L18" i="4"/>
  <c r="I18" i="4"/>
  <c r="K17" i="4"/>
  <c r="J17" i="4"/>
  <c r="S17" i="4"/>
  <c r="P17" i="4"/>
  <c r="L17" i="4"/>
  <c r="I17" i="4"/>
  <c r="K16" i="4"/>
  <c r="J16" i="4"/>
  <c r="S16" i="4"/>
  <c r="P16" i="4"/>
  <c r="L16" i="4"/>
  <c r="I16" i="4"/>
  <c r="K15" i="4"/>
  <c r="J15" i="4"/>
  <c r="S15" i="4"/>
  <c r="P15" i="4"/>
  <c r="L15" i="4"/>
  <c r="I15" i="4"/>
  <c r="K14" i="4"/>
  <c r="J14" i="4"/>
  <c r="S14" i="4"/>
  <c r="P14" i="4"/>
  <c r="L14" i="4"/>
  <c r="I14" i="4"/>
  <c r="K13" i="4"/>
  <c r="J13" i="4"/>
  <c r="S13" i="4"/>
  <c r="P13" i="4"/>
  <c r="L13" i="4"/>
  <c r="I13" i="4"/>
  <c r="K12" i="4"/>
  <c r="J12" i="4"/>
  <c r="S12" i="4"/>
  <c r="P12" i="4"/>
  <c r="L12" i="4"/>
  <c r="I12" i="4"/>
  <c r="K11" i="4"/>
  <c r="J11" i="4"/>
  <c r="S11" i="4"/>
  <c r="P11" i="4"/>
  <c r="L11" i="4"/>
  <c r="I11" i="4"/>
  <c r="J20" i="2"/>
  <c r="H42" i="4" l="1"/>
  <c r="H46" i="7"/>
  <c r="M46" i="7"/>
  <c r="C17" i="6" s="1"/>
  <c r="I16" i="7"/>
  <c r="D11" i="6" s="1"/>
  <c r="H35" i="7"/>
  <c r="S35" i="7"/>
  <c r="F14" i="6" s="1"/>
  <c r="L16" i="7"/>
  <c r="B11" i="6" s="1"/>
  <c r="G16" i="7"/>
  <c r="P16" i="7"/>
  <c r="E11" i="6" s="1"/>
  <c r="C11" i="6"/>
  <c r="L29" i="7"/>
  <c r="B12" i="6" s="1"/>
  <c r="I35" i="7"/>
  <c r="D14" i="6" s="1"/>
  <c r="M35" i="7"/>
  <c r="C14" i="6" s="1"/>
  <c r="P46" i="7"/>
  <c r="E17" i="6" s="1"/>
  <c r="I46" i="7"/>
  <c r="D17" i="6" s="1"/>
  <c r="L33" i="7"/>
  <c r="B13" i="6" s="1"/>
  <c r="L46" i="7"/>
  <c r="B17" i="6" s="1"/>
  <c r="G46" i="7"/>
  <c r="L58" i="7"/>
  <c r="B18" i="6" s="1"/>
  <c r="L69" i="7"/>
  <c r="B19" i="6" s="1"/>
  <c r="L73" i="7"/>
  <c r="B20" i="6" s="1"/>
  <c r="L80" i="7"/>
  <c r="B21" i="6" s="1"/>
  <c r="L85" i="7"/>
  <c r="B22" i="6" s="1"/>
  <c r="L95" i="7"/>
  <c r="B23" i="6" s="1"/>
  <c r="L101" i="7"/>
  <c r="B24" i="6" s="1"/>
  <c r="G124" i="7"/>
  <c r="L124" i="7"/>
  <c r="B28" i="6" s="1"/>
  <c r="P124" i="7"/>
  <c r="E28" i="6" s="1"/>
  <c r="C28" i="6"/>
  <c r="H103" i="7"/>
  <c r="I124" i="7"/>
  <c r="D28" i="6" s="1"/>
  <c r="S124" i="7"/>
  <c r="F28" i="6" s="1"/>
  <c r="H126" i="7"/>
  <c r="E16" i="5"/>
  <c r="F16" i="5"/>
  <c r="L36" i="4"/>
  <c r="B11" i="3" s="1"/>
  <c r="G36" i="4"/>
  <c r="P36" i="4"/>
  <c r="E11" i="3" s="1"/>
  <c r="L42" i="4"/>
  <c r="B12" i="3" s="1"/>
  <c r="G48" i="4"/>
  <c r="I36" i="4"/>
  <c r="D11" i="3" s="1"/>
  <c r="M36" i="4"/>
  <c r="C11" i="3" s="1"/>
  <c r="H36" i="4"/>
  <c r="S36" i="4"/>
  <c r="F11" i="3" s="1"/>
  <c r="H48" i="4"/>
  <c r="M50" i="4"/>
  <c r="C14" i="3" s="1"/>
  <c r="E17" i="2" s="1"/>
  <c r="I50" i="4" l="1"/>
  <c r="D14" i="3" s="1"/>
  <c r="F17" i="2" s="1"/>
  <c r="L50" i="4"/>
  <c r="B14" i="3" s="1"/>
  <c r="D17" i="2" s="1"/>
  <c r="H51" i="4"/>
  <c r="G51" i="4"/>
  <c r="I126" i="7"/>
  <c r="D29" i="6" s="1"/>
  <c r="F18" i="5" s="1"/>
  <c r="F18" i="8" s="1"/>
  <c r="G103" i="7"/>
  <c r="I103" i="7"/>
  <c r="D25" i="6" s="1"/>
  <c r="F17" i="5" s="1"/>
  <c r="F17" i="8" s="1"/>
  <c r="M103" i="7"/>
  <c r="F23" i="5"/>
  <c r="F16" i="8"/>
  <c r="L35" i="7"/>
  <c r="B14" i="6" s="1"/>
  <c r="D16" i="5" s="1"/>
  <c r="D16" i="8" s="1"/>
  <c r="L126" i="7"/>
  <c r="B29" i="6" s="1"/>
  <c r="D18" i="5" s="1"/>
  <c r="D18" i="8" s="1"/>
  <c r="G126" i="7"/>
  <c r="P126" i="7"/>
  <c r="E29" i="6" s="1"/>
  <c r="P103" i="7"/>
  <c r="E25" i="6" s="1"/>
  <c r="G35" i="7"/>
  <c r="S126" i="7"/>
  <c r="F29" i="6" s="1"/>
  <c r="L103" i="7"/>
  <c r="B25" i="6" s="1"/>
  <c r="D17" i="5" s="1"/>
  <c r="D17" i="8" s="1"/>
  <c r="M127" i="7"/>
  <c r="C31" i="6" s="1"/>
  <c r="P35" i="7"/>
  <c r="I127" i="7"/>
  <c r="I51" i="4"/>
  <c r="F20" i="2"/>
  <c r="F24" i="2"/>
  <c r="F23" i="2"/>
  <c r="S50" i="4"/>
  <c r="F14" i="3" s="1"/>
  <c r="H50" i="4"/>
  <c r="P50" i="4"/>
  <c r="E14" i="3" s="1"/>
  <c r="G50" i="4"/>
  <c r="P51" i="4"/>
  <c r="E16" i="3" s="1"/>
  <c r="M51" i="4"/>
  <c r="C16" i="3" s="1"/>
  <c r="L51" i="4"/>
  <c r="B16" i="3" s="1"/>
  <c r="J24" i="2" l="1"/>
  <c r="J23" i="2"/>
  <c r="J22" i="2"/>
  <c r="J26" i="2" s="1"/>
  <c r="F22" i="2"/>
  <c r="D16" i="3"/>
  <c r="B7" i="1"/>
  <c r="F23" i="8"/>
  <c r="F22" i="5"/>
  <c r="F22" i="8" s="1"/>
  <c r="J23" i="5"/>
  <c r="F24" i="5"/>
  <c r="F24" i="8" s="1"/>
  <c r="F20" i="5"/>
  <c r="J24" i="5"/>
  <c r="J22" i="5"/>
  <c r="J22" i="8" s="1"/>
  <c r="F20" i="8"/>
  <c r="C25" i="6"/>
  <c r="E17" i="5" s="1"/>
  <c r="E17" i="8" s="1"/>
  <c r="H127" i="7"/>
  <c r="J23" i="8"/>
  <c r="D31" i="6"/>
  <c r="B8" i="1"/>
  <c r="E14" i="6"/>
  <c r="P127" i="7"/>
  <c r="E31" i="6" s="1"/>
  <c r="G127" i="7"/>
  <c r="L127" i="7"/>
  <c r="B31" i="6" s="1"/>
  <c r="S127" i="7"/>
  <c r="F31" i="6" s="1"/>
  <c r="S51" i="4"/>
  <c r="F16" i="3" s="1"/>
  <c r="C7" i="1" l="1"/>
  <c r="J28" i="2"/>
  <c r="I29" i="2" s="1"/>
  <c r="J29" i="2" s="1"/>
  <c r="J31" i="2" s="1"/>
  <c r="J24" i="8"/>
  <c r="G7" i="1"/>
  <c r="J26" i="8"/>
  <c r="J28" i="8" s="1"/>
  <c r="J26" i="5"/>
  <c r="C8" i="1" s="1"/>
  <c r="C9" i="1" s="1"/>
  <c r="B9" i="1"/>
  <c r="J28" i="5"/>
  <c r="I29" i="5" s="1"/>
  <c r="J29" i="5" s="1"/>
  <c r="J31" i="5" s="1"/>
  <c r="G8" i="1" l="1"/>
  <c r="G9" i="1" l="1"/>
  <c r="B10" i="1"/>
  <c r="I29" i="8" l="1"/>
  <c r="J29" i="8" s="1"/>
  <c r="G10" i="1"/>
  <c r="B11" i="1"/>
  <c r="G11" i="1" l="1"/>
  <c r="G12" i="1" s="1"/>
  <c r="I30" i="8"/>
  <c r="J30" i="8" s="1"/>
  <c r="J31" i="8" s="1"/>
</calcChain>
</file>

<file path=xl/sharedStrings.xml><?xml version="1.0" encoding="utf-8"?>
<sst xmlns="http://schemas.openxmlformats.org/spreadsheetml/2006/main" count="746" uniqueCount="345">
  <si>
    <t>Rekapitulácia rozpočtu</t>
  </si>
  <si>
    <t>Stavba: Oprava umývariek a WC v budovách MŠ Sačurov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</si>
  <si>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</si>
  <si>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</si>
  <si>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</si>
  <si>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</si>
  <si>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</si>
  <si>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</si>
  <si>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</si>
  <si>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</si>
  <si>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</si>
  <si>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</si>
  <si>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Vlastný - oprávnené náklady</t>
  </si>
  <si>
    <t>Vlastný - neoprávnené náklady</t>
  </si>
  <si>
    <t>Krycí list rozpočtu</t>
  </si>
  <si>
    <t xml:space="preserve">Miesto: </t>
  </si>
  <si>
    <t xml:space="preserve">Ks: </t>
  </si>
  <si>
    <t>Objekt: Vlastný - oprávnené náklady</t>
  </si>
  <si>
    <t xml:space="preserve">Zákazka: </t>
  </si>
  <si>
    <t>Spracoval: Ing. Ján Halgaš</t>
  </si>
  <si>
    <t xml:space="preserve">Dňa </t>
  </si>
  <si>
    <t>6.11.2014</t>
  </si>
  <si>
    <t>Odberateľ: Obec Sačurov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</si>
  <si>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</si>
  <si>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</si>
  <si>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</si>
  <si>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</si>
  <si>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</si>
  <si>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</si>
  <si>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</si>
  <si>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</si>
  <si>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</si>
  <si>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</si>
  <si>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</si>
  <si>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</si>
  <si>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</si>
  <si>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</si>
  <si>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</si>
  <si>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</si>
  <si>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</si>
  <si>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</si>
  <si>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</si>
  <si>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</si>
  <si>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</si>
  <si>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</si>
  <si>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</si>
  <si>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</si>
  <si>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</si>
  <si>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</si>
  <si>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</si>
  <si>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</si>
  <si>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</si>
  <si>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</si>
  <si>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</si>
  <si>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</si>
  <si>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</si>
  <si>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</si>
  <si>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</si>
  <si>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</si>
  <si>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</si>
  <si>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</si>
  <si>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</si>
  <si>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6.11.2014</t>
  </si>
  <si>
    <t>Prehľad rozpočtových nákladov</t>
  </si>
  <si>
    <t>Práce PSV</t>
  </si>
  <si>
    <t>ZTI-ZARIAĎOVACIE PREDMETY</t>
  </si>
  <si>
    <t>PODLAHY A OBKLADY KERAMICKÉ-DLAŽBY</t>
  </si>
  <si>
    <t>PODLAHY A OBKLADY KERAMICKÉ-OBKLADY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</si>
  <si>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</si>
  <si>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</si>
  <si>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</si>
  <si>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</si>
  <si>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</si>
  <si>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</si>
  <si>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</si>
  <si>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</si>
  <si>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</si>
  <si>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</si>
  <si>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721/A 5</t>
  </si>
  <si>
    <t xml:space="preserve"> 725119108</t>
  </si>
  <si>
    <t>Montáž splachovacej nádržky keramickej so spodným napúštaním</t>
  </si>
  <si>
    <t>ks</t>
  </si>
  <si>
    <t xml:space="preserve"> 725119215</t>
  </si>
  <si>
    <t>Montáž záchodovej misy volne stojacej s použitím silikonového tmelu</t>
  </si>
  <si>
    <t xml:space="preserve"> 725119307</t>
  </si>
  <si>
    <t>Montáž záchodovej misy kombinovanej s použitím silikonového tmelu</t>
  </si>
  <si>
    <t>súb</t>
  </si>
  <si>
    <t xml:space="preserve"> 725219401</t>
  </si>
  <si>
    <t>Montáž umývadla bez výtokovej armatúry z bieleho diturvitu na skrutky do muriva</t>
  </si>
  <si>
    <t xml:space="preserve"> 725243111</t>
  </si>
  <si>
    <t xml:space="preserve">Sprchovací kút s vaničkou </t>
  </si>
  <si>
    <t xml:space="preserve"> 725333350</t>
  </si>
  <si>
    <t>Montáž výlevky bez výtokovej armatúry a splachovacej nádrže,liatinová</t>
  </si>
  <si>
    <t xml:space="preserve"> 725819401</t>
  </si>
  <si>
    <t>Montáž ventilu rohového s pripojovacou rúrkou G 1/2</t>
  </si>
  <si>
    <t xml:space="preserve"> 725829201</t>
  </si>
  <si>
    <t>Montáž batérie umývadlovej a drezovej nástennej chromovanej</t>
  </si>
  <si>
    <t xml:space="preserve"> 725849203</t>
  </si>
  <si>
    <t xml:space="preserve">Montáž batérie sprchovej nástennej </t>
  </si>
  <si>
    <t>721/B 5</t>
  </si>
  <si>
    <t xml:space="preserve"> 725110814</t>
  </si>
  <si>
    <t>Demontáž záchoda odsávacieho alebo kombinačného 0.0342t</t>
  </si>
  <si>
    <t xml:space="preserve"> 725210821</t>
  </si>
  <si>
    <t>Demontáž umývadiel alebo umývadielok bez výtokovej armatúry 0,01946 t</t>
  </si>
  <si>
    <t xml:space="preserve"> 725240812</t>
  </si>
  <si>
    <t>Demontáž sprchovej kabíny a misy bez výtokových armatúr mís        0,02450t</t>
  </si>
  <si>
    <t xml:space="preserve"> 725330840</t>
  </si>
  <si>
    <t>Demontáž výlevky bez výtok. armatúry, bez nádrže a splach. potrubia,oceľ. alebo liatinovej  0.01880t</t>
  </si>
  <si>
    <t xml:space="preserve"> 725590812</t>
  </si>
  <si>
    <t>Vnútrostav. premiestnenie vybúr. hmôt zariaď. predmetov vodorovne do 100 m z budov s výš. do 12 m</t>
  </si>
  <si>
    <t>t</t>
  </si>
  <si>
    <t xml:space="preserve"> 725810811</t>
  </si>
  <si>
    <t>Demontáž výtokového ventilu nástenných 0.00049t</t>
  </si>
  <si>
    <t xml:space="preserve"> 725820803</t>
  </si>
  <si>
    <t>Demontáž batérie nástennej,  -0,00116t</t>
  </si>
  <si>
    <t>S/S50</t>
  </si>
  <si>
    <t xml:space="preserve"> 5514428100</t>
  </si>
  <si>
    <t>Batéria nástenná páková drezová</t>
  </si>
  <si>
    <t xml:space="preserve"> 5514542100</t>
  </si>
  <si>
    <t>Batéria nástenná páková umývadlová</t>
  </si>
  <si>
    <t xml:space="preserve"> 5514641230</t>
  </si>
  <si>
    <t>Batéria nástenná páková sprchová</t>
  </si>
  <si>
    <t xml:space="preserve"> 5518300006</t>
  </si>
  <si>
    <t>Sanitárne armatúry  rohový ventil  1/2" x 1/2"    s hadičkou</t>
  </si>
  <si>
    <t>S/S90</t>
  </si>
  <si>
    <t xml:space="preserve"> 6420120010</t>
  </si>
  <si>
    <t xml:space="preserve">Sanitárna keramika  WC kombi </t>
  </si>
  <si>
    <t xml:space="preserve"> 6420134850</t>
  </si>
  <si>
    <t>Výlevka liatinová</t>
  </si>
  <si>
    <t xml:space="preserve"> 6420136050</t>
  </si>
  <si>
    <t>Sanitárna keramika WC detské so splachovacou nádržkou</t>
  </si>
  <si>
    <t xml:space="preserve"> 6421373300</t>
  </si>
  <si>
    <t xml:space="preserve">Umývadlo biele I.A 60cm </t>
  </si>
  <si>
    <t xml:space="preserve"> 6421584400</t>
  </si>
  <si>
    <t>Umývadlo biele I.A malé</t>
  </si>
  <si>
    <t>771/A 1</t>
  </si>
  <si>
    <t xml:space="preserve"> 771576181</t>
  </si>
  <si>
    <t>Montáž podláh z dlaždíc keram. ukl. do tmelu flexibil. škar. 200x200 mm</t>
  </si>
  <si>
    <t>m2</t>
  </si>
  <si>
    <t xml:space="preserve"> 998771102</t>
  </si>
  <si>
    <t>Presun hmôt pre podlahy z dlaždíc v objektoch výšky nad 6 do 12 m</t>
  </si>
  <si>
    <t>S/S70</t>
  </si>
  <si>
    <t xml:space="preserve"> 5976498120</t>
  </si>
  <si>
    <t>Dlaždice keramické 200x200 mm protišmykové</t>
  </si>
  <si>
    <t>771/A 2</t>
  </si>
  <si>
    <t xml:space="preserve"> 781445208</t>
  </si>
  <si>
    <t>Montáž obkladov stien z obkladačiek hutných,keramických do tmelu flexibil., veľkosť 200x200 mm</t>
  </si>
  <si>
    <t xml:space="preserve"> 998781102</t>
  </si>
  <si>
    <t>Presun hmôt pre obklady keramické v objektoch výšky nad  6 do 12 m</t>
  </si>
  <si>
    <t xml:space="preserve"> 5976575100</t>
  </si>
  <si>
    <t>Obkladačky keramické glazované jednofarebné hladké  200x200 mm</t>
  </si>
  <si>
    <t xml:space="preserve">M2   </t>
  </si>
  <si>
    <t>Objekt: Vlastný - neoprávnené náklady</t>
  </si>
  <si>
    <t>Práce HSV</t>
  </si>
  <si>
    <t>POVRCHOVÉ ÚPRAVY</t>
  </si>
  <si>
    <t>OSTATNÉ PRÁCE</t>
  </si>
  <si>
    <t>PRESUNY HMÔT</t>
  </si>
  <si>
    <t>IZOLÁCIE TEPELNÉ BEŽNÝCH STAVEB. KONŠTRUKCIÍ</t>
  </si>
  <si>
    <t>ZTI-VNÚTORNA KANALIZÁCIA</t>
  </si>
  <si>
    <t>ZTI-VNÚTORNÝ VODOVOD</t>
  </si>
  <si>
    <t>ÚSTREDNÉ VYKUROVANIE-VYKUROVACIE TELESÁ</t>
  </si>
  <si>
    <t>DREVOSTAVBY</t>
  </si>
  <si>
    <t>KONŠTRUKCIE STOLÁRSKE</t>
  </si>
  <si>
    <t>NÁTERY</t>
  </si>
  <si>
    <t>Montážne práce</t>
  </si>
  <si>
    <t>M-21 ELEKTROMONTÁŽE</t>
  </si>
  <si>
    <t xml:space="preserve"> 11/A 1</t>
  </si>
  <si>
    <t xml:space="preserve"> 612451111</t>
  </si>
  <si>
    <t>Vnútorná cementová omietka v podlaží a v schodisku muriva tehlového hrubá zatretá</t>
  </si>
  <si>
    <t xml:space="preserve"> 612465115</t>
  </si>
  <si>
    <t>Príprava podkladu,prednástrek t,pod omietky vnút.stien,zvýšenie priľnavosti náteru</t>
  </si>
  <si>
    <t xml:space="preserve"> 612465144</t>
  </si>
  <si>
    <t>Vnútorná omietka stien štuková , strojné miešanie, ručné nanášanie, hr. 4 mm</t>
  </si>
  <si>
    <t xml:space="preserve"> 612481119</t>
  </si>
  <si>
    <t>Potiahnutie vnútorných alebo vonkajších stien a ostatných plôch sklotextílnou mriežkou do lepidla</t>
  </si>
  <si>
    <t xml:space="preserve"> 632451055</t>
  </si>
  <si>
    <t>Poter pieskovocementový hr. do 50 mm</t>
  </si>
  <si>
    <t xml:space="preserve">  6/B 1</t>
  </si>
  <si>
    <t xml:space="preserve"> 979083114</t>
  </si>
  <si>
    <t>Vodorovné premiestnenie sutiny na skládku s naložením a zložením nad 2000 do 3000 m</t>
  </si>
  <si>
    <t xml:space="preserve"> 979083191</t>
  </si>
  <si>
    <t>Príplatok za každých ďalších i začatých 1000 m po spevnenej ceste</t>
  </si>
  <si>
    <t xml:space="preserve"> 952901111</t>
  </si>
  <si>
    <t>Vyčistenie budov pri výške podlaží do 4m</t>
  </si>
  <si>
    <t xml:space="preserve"> 13/B 1</t>
  </si>
  <si>
    <t xml:space="preserve"> 965042120</t>
  </si>
  <si>
    <t>Búranie podkladov pod dlažby,liatych dlažieb a mazanín,betón,liaty asfalt hr.do 100 mm -2,200 t</t>
  </si>
  <si>
    <t xml:space="preserve">M3   </t>
  </si>
  <si>
    <t xml:space="preserve"> 965081712</t>
  </si>
  <si>
    <t>Búranie dlažieb, bez podklad. lôžka z xylolit., alebo keramických dlaždíc hr. do 10 mm -0,020 t</t>
  </si>
  <si>
    <t xml:space="preserve"> 968061125</t>
  </si>
  <si>
    <t>Vyvesenie alebo zavesenie dreveného alebo kov.dverného krídla do 2 m2</t>
  </si>
  <si>
    <t xml:space="preserve"> 978059531</t>
  </si>
  <si>
    <t>Odsekanie a odobratie stien z obkladačiek vnútorných nad 2 m2 -0,068 t</t>
  </si>
  <si>
    <t xml:space="preserve"> 979011111</t>
  </si>
  <si>
    <t>Zvislá doprava sutiny a vybúraných hmôt za prvé podlažie nad alebo pod základným podlažím</t>
  </si>
  <si>
    <t xml:space="preserve"> 979082111</t>
  </si>
  <si>
    <t>Vnútrostavenisková doprava sutiny a vybúraných hmôt do 10 m</t>
  </si>
  <si>
    <t xml:space="preserve"> SKLADKA</t>
  </si>
  <si>
    <t>Poplatok za uloženie sute na skládku</t>
  </si>
  <si>
    <t>T</t>
  </si>
  <si>
    <t xml:space="preserve"> 14/C 1</t>
  </si>
  <si>
    <t xml:space="preserve"> 999281111</t>
  </si>
  <si>
    <t>Presun hmôt pre opravy a údržbu objektov vrátane vonkajších plášťov výšky do 25 m</t>
  </si>
  <si>
    <t>713/A 4</t>
  </si>
  <si>
    <t xml:space="preserve"> 713482111</t>
  </si>
  <si>
    <t>Montáž trubíc z PE,hr.do 10 mm,vnút.priemer do 38</t>
  </si>
  <si>
    <t>m</t>
  </si>
  <si>
    <t xml:space="preserve"> 713482121</t>
  </si>
  <si>
    <t>Montáž trubíc z PE,hr.15-20 mm,vnút.priemer do 38</t>
  </si>
  <si>
    <t>713/A 5</t>
  </si>
  <si>
    <t xml:space="preserve"> 998713102</t>
  </si>
  <si>
    <t>Presun hmôt pre izolácie tepelné v objektoch výšky nad 6 m do 12 m</t>
  </si>
  <si>
    <t>S/S20</t>
  </si>
  <si>
    <t xml:space="preserve"> 2837710000</t>
  </si>
  <si>
    <t>Tepelná izolácia potrubia DN20 hr. 5 mm</t>
  </si>
  <si>
    <t xml:space="preserve"> 2837710100</t>
  </si>
  <si>
    <t>Tepelná izolácia potrubia DN25 hr. 5 mm</t>
  </si>
  <si>
    <t xml:space="preserve"> 2837710300</t>
  </si>
  <si>
    <t>Tepelná izolácia potrubia DN20 hr. 20 mm</t>
  </si>
  <si>
    <t xml:space="preserve"> 2837710700</t>
  </si>
  <si>
    <t>Tepelná izolácia potrubia DN25 hr. 20 mm</t>
  </si>
  <si>
    <t>721/A 1</t>
  </si>
  <si>
    <t xml:space="preserve"> 721173205</t>
  </si>
  <si>
    <t>Potrubie z novodurových rúr TPD 5-177-67 pripájacie D 50x1,8</t>
  </si>
  <si>
    <t xml:space="preserve"> 721173206</t>
  </si>
  <si>
    <t>Potrubie z novodurových rúr TPD 5-177-67 pripájacie D 63x1,8</t>
  </si>
  <si>
    <t xml:space="preserve"> 721194105</t>
  </si>
  <si>
    <t>Zriadenie prípojky na potrubí vyvedenie a upevnenie odpadových výpustiek D 50x1,8</t>
  </si>
  <si>
    <t xml:space="preserve"> 721212305</t>
  </si>
  <si>
    <t>Podlahový vpust  zo šedej liatiny DN 100</t>
  </si>
  <si>
    <t xml:space="preserve"> 998721102</t>
  </si>
  <si>
    <t>Presun hmôt pre vnútornú kanalizáciu v objektoch výšky nad 6 do 12 m</t>
  </si>
  <si>
    <t>721/B 1</t>
  </si>
  <si>
    <t xml:space="preserve"> 721171803</t>
  </si>
  <si>
    <t>Demontáž  potrubia z novodurových rúr odpadového alebo pripojovacieho do D75     0,00210</t>
  </si>
  <si>
    <t xml:space="preserve"> 721210813</t>
  </si>
  <si>
    <t>Demontáž vpustu podlahového liatinového DN 100     0,02961t</t>
  </si>
  <si>
    <t xml:space="preserve"> 721290822</t>
  </si>
  <si>
    <t>Vnútrostav. premiestnenie vybúraných hmôt vnútor. kanal. vodorovne do 100 m z budov vysokých do 12 m</t>
  </si>
  <si>
    <t>721/C 1</t>
  </si>
  <si>
    <t xml:space="preserve"> 721170909</t>
  </si>
  <si>
    <t>Oprava odpadového potrubia novodurového vsadenie odbočky do potrubia D 110,D 114</t>
  </si>
  <si>
    <t>721/A 2</t>
  </si>
  <si>
    <t xml:space="preserve"> 722171211</t>
  </si>
  <si>
    <t>Potrubie z plastických hmôt z PPR  D 20</t>
  </si>
  <si>
    <t xml:space="preserve"> 722171212</t>
  </si>
  <si>
    <t>Potrubie z plastických hmôt z PR  D 25</t>
  </si>
  <si>
    <t xml:space="preserve"> 722220111</t>
  </si>
  <si>
    <t>Montáž armatúry závitovej s jedným závitom,nástenka pre výtokový ventil G 1/2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</si>
  <si>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</si>
  <si>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</si>
  <si>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</si>
  <si>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</si>
  <si>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 xml:space="preserve"> 998722102</t>
  </si>
  <si>
    <t>Presun hmôt pre vnútorný vodovod v objektoch  výšky nad 6 do 12 m</t>
  </si>
  <si>
    <t>721/C 2</t>
  </si>
  <si>
    <t xml:space="preserve"> 722131913</t>
  </si>
  <si>
    <t>Oprava vodovodného potrubia závitového vsadenie odbočky do potrubia DN 25</t>
  </si>
  <si>
    <t>S/S10</t>
  </si>
  <si>
    <t xml:space="preserve"> 1963312900</t>
  </si>
  <si>
    <t xml:space="preserve">Nástenka </t>
  </si>
  <si>
    <t>731/A 5</t>
  </si>
  <si>
    <t xml:space="preserve"> 735159110</t>
  </si>
  <si>
    <t>Montáž vykurovacieho telesa panelového jadnoradového do 1500mm</t>
  </si>
  <si>
    <t xml:space="preserve"> 735159230</t>
  </si>
  <si>
    <t>Montáž vykurovacieho telesa panelového dvojradového do 1980mm</t>
  </si>
  <si>
    <t>731/B 5</t>
  </si>
  <si>
    <t xml:space="preserve"> 735151811</t>
  </si>
  <si>
    <t>Demontáž vykurovacieho telesa panelového jednoradového stavebnej dľžky do 1500 mm</t>
  </si>
  <si>
    <t xml:space="preserve"> 735151821</t>
  </si>
  <si>
    <t>Demontáž vykurovacieho telesa panelového dvojradového stavebnej dľžky do 1500 mm</t>
  </si>
  <si>
    <t>763/A 2</t>
  </si>
  <si>
    <t xml:space="preserve"> 763135030</t>
  </si>
  <si>
    <t xml:space="preserve">SDK kazetový podhľad biely 600x600 mm </t>
  </si>
  <si>
    <t>763/A02</t>
  </si>
  <si>
    <t xml:space="preserve"> 998763302</t>
  </si>
  <si>
    <t>Presun hmôt pre sádrokartónové konštrukcie v objektoch výšky od 7 do 12 m</t>
  </si>
  <si>
    <t xml:space="preserve">T    </t>
  </si>
  <si>
    <t>766/A 1</t>
  </si>
  <si>
    <t xml:space="preserve"> 766661612</t>
  </si>
  <si>
    <t>Montáž dverového krídla kompletiz.otváravého,jednokrídlové</t>
  </si>
  <si>
    <t xml:space="preserve"> 766695232</t>
  </si>
  <si>
    <t>Montáž prahu dverí,dvojkrídlových</t>
  </si>
  <si>
    <t xml:space="preserve"> 998766102</t>
  </si>
  <si>
    <t>Presun hmot pre konštrukcie stolárske v objektoch výšky nad 6 do 12 m</t>
  </si>
  <si>
    <t>P/PE</t>
  </si>
  <si>
    <t xml:space="preserve"> 611646110</t>
  </si>
  <si>
    <t>Dvere drevené  60 x 197 cm</t>
  </si>
  <si>
    <t>KUS</t>
  </si>
  <si>
    <t xml:space="preserve"> 611646310</t>
  </si>
  <si>
    <t>Dvere drevené  80 x 197 cm</t>
  </si>
  <si>
    <t xml:space="preserve"> 6118716100</t>
  </si>
  <si>
    <t xml:space="preserve">Prah dubový dĺžky 82 šírky 15 cm </t>
  </si>
  <si>
    <t xml:space="preserve"> 6118736100</t>
  </si>
  <si>
    <t xml:space="preserve">Prah bukový dĺžky 62 šírky 15 cm </t>
  </si>
  <si>
    <t>783/A 1</t>
  </si>
  <si>
    <t xml:space="preserve"> 783424140</t>
  </si>
  <si>
    <t>Nátery kov.potr.a armatúr syntet. do DN 50 mm farby bielej dvojnás. so základným náterom</t>
  </si>
  <si>
    <t xml:space="preserve"> 783894422</t>
  </si>
  <si>
    <t>Náter farbami ekologickými riediteľnými vodou bielym pre interiér stien dvojnásobný</t>
  </si>
  <si>
    <t>783/C 1</t>
  </si>
  <si>
    <t xml:space="preserve"> 783623900</t>
  </si>
  <si>
    <t>Oprava náterov stolár.výrobkov syntetické jednonásobné 1x s emailovaním</t>
  </si>
  <si>
    <t>921/M21</t>
  </si>
  <si>
    <t xml:space="preserve"> 210010301</t>
  </si>
  <si>
    <t>Škatula prístrojová bez zapojenia (1901, KP 68, KZ 3)</t>
  </si>
  <si>
    <t>KS</t>
  </si>
  <si>
    <t xml:space="preserve"> 210010313</t>
  </si>
  <si>
    <t>Škatula odbocná s viečkom, bez zapojenia (KO 125) štvorcová</t>
  </si>
  <si>
    <t xml:space="preserve"> 210200013</t>
  </si>
  <si>
    <t>Svietidlo - 60 W, stropné</t>
  </si>
  <si>
    <t>KÁBEL N2XH-J 3Cx2,5</t>
  </si>
  <si>
    <t xml:space="preserve"> 210201001</t>
  </si>
  <si>
    <t>Svietidlo žiarivkové - 4x18 W. stropné</t>
  </si>
  <si>
    <t>Kábel    N2XH-J 3Cx1,5</t>
  </si>
  <si>
    <t xml:space="preserve"> 210201012</t>
  </si>
  <si>
    <t>demontáž vedenia</t>
  </si>
  <si>
    <t>sub</t>
  </si>
  <si>
    <t>922/M22</t>
  </si>
  <si>
    <t xml:space="preserve"> 220730341</t>
  </si>
  <si>
    <t>elektro revíza čiastočna</t>
  </si>
  <si>
    <t xml:space="preserve"> MAT10</t>
  </si>
  <si>
    <t>SVIETIDLO ZAIRIVKOVÉ STROPNÉ. 2x18W. IP 20</t>
  </si>
  <si>
    <t xml:space="preserve"> MAT11</t>
  </si>
  <si>
    <t>SVIETIDLO ŽIAROVKOVÉ STROPNÉ. 1x60Wf IP 20</t>
  </si>
  <si>
    <t xml:space="preserve"> MAT12</t>
  </si>
  <si>
    <t>ŽIARIVKA 18W</t>
  </si>
  <si>
    <t xml:space="preserve"> MAT17</t>
  </si>
  <si>
    <t>PODRUŽNY MATERIÁL</t>
  </si>
  <si>
    <t xml:space="preserve"> MAT5</t>
  </si>
  <si>
    <t>M</t>
  </si>
  <si>
    <t xml:space="preserve"> MAT6</t>
  </si>
  <si>
    <t>KÁBEL N2XH-J 3Cx1,5</t>
  </si>
  <si>
    <t xml:space="preserve"> MAT7</t>
  </si>
  <si>
    <t>CYY - 4</t>
  </si>
  <si>
    <t xml:space="preserve"> MAT8</t>
  </si>
  <si>
    <t>KÁBEL CYKY   5CX2,5</t>
  </si>
  <si>
    <t xml:space="preserve"> MAT9</t>
  </si>
  <si>
    <t>KÁBEL N2XH-J 3Ax1,5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</si>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</sst>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0" fontId="13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topLeftCell="A10" workbookViewId="0"/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8" t="s">
        <v>12</v>
      </c>
      <c r="B7" s="179">
        <f>'SO 10248'!I51-Rekapitulácia!D7</f>
        <v>0</v>
      </c>
      <c r="C7" s="179">
        <f>'Kryci_list 10248'!J26</f>
        <v>0</v>
      </c>
      <c r="D7" s="179">
        <v>0</v>
      </c>
      <c r="E7" s="179">
        <f>'Kryci_list 10248'!J17</f>
        <v>0</v>
      </c>
      <c r="F7" s="179">
        <v>0</v>
      </c>
      <c r="G7" s="179">
        <f>B7+C7+D7+E7+F7</f>
        <v>0</v>
      </c>
      <c r="Q7">
        <v>30.126000000000001</v>
      </c>
    </row>
    <row r="8" spans="1:26" x14ac:dyDescent="0.25">
      <c r="A8" s="70" t="s">
        <v>13</v>
      </c>
      <c r="B8" s="77">
        <f>'SO 10249'!I127-Rekapitulácia!D8</f>
        <v>0</v>
      </c>
      <c r="C8" s="77">
        <f>'Kryci_list 10249'!J26</f>
        <v>0</v>
      </c>
      <c r="D8" s="77">
        <v>0</v>
      </c>
      <c r="E8" s="77">
        <f>'Kryci_list 10249'!J17</f>
        <v>0</v>
      </c>
      <c r="F8" s="77">
        <v>0</v>
      </c>
      <c r="G8" s="77">
        <f>B8+C8+D8+E8+F8</f>
        <v>0</v>
      </c>
      <c r="Q8">
        <v>30.126000000000001</v>
      </c>
    </row>
    <row r="9" spans="1:26" x14ac:dyDescent="0.25">
      <c r="A9" s="185" t="s">
        <v>340</v>
      </c>
      <c r="B9" s="186">
        <f>SUM(B7:B8)</f>
        <v>0</v>
      </c>
      <c r="C9" s="186">
        <f>SUM(C7:C8)</f>
        <v>0</v>
      </c>
      <c r="D9" s="186">
        <f>SUM(D7:D8)</f>
        <v>0</v>
      </c>
      <c r="E9" s="186">
        <f>SUM(E7:E8)</f>
        <v>0</v>
      </c>
      <c r="F9" s="186">
        <f>SUM(F7:F8)</f>
        <v>0</v>
      </c>
      <c r="G9" s="186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3" t="s">
        <v>341</v>
      </c>
      <c r="B10" s="184">
        <f>SUM(Rekapitulácia!G7:'Rekapitulácia'!G8)-SUM(Rekapitulácia!Z7:'Rekapitulácia'!Z8)-SUM('SO 10249'!K9:'SO 10249'!K126)</f>
        <v>0</v>
      </c>
      <c r="C10" s="184"/>
      <c r="D10" s="184"/>
      <c r="E10" s="184"/>
      <c r="F10" s="184"/>
      <c r="G10" s="184">
        <f>ROUND(((ROUND(B10,2)*20)/100),2)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342</v>
      </c>
      <c r="B11" s="181">
        <f>(G9-B10)</f>
        <v>0</v>
      </c>
      <c r="C11" s="181"/>
      <c r="D11" s="181"/>
      <c r="E11" s="181"/>
      <c r="F11" s="181"/>
      <c r="G11" s="181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343</v>
      </c>
      <c r="B12" s="181"/>
      <c r="C12" s="181"/>
      <c r="D12" s="181"/>
      <c r="E12" s="181"/>
      <c r="F12" s="181"/>
      <c r="G12" s="181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0"/>
      <c r="B19" s="182"/>
      <c r="C19" s="182"/>
      <c r="D19" s="182"/>
      <c r="E19" s="182"/>
      <c r="F19" s="182"/>
      <c r="G19" s="182"/>
    </row>
    <row r="20" spans="1:7" x14ac:dyDescent="0.25">
      <c r="A20" s="10"/>
      <c r="B20" s="182"/>
      <c r="C20" s="182"/>
      <c r="D20" s="182"/>
      <c r="E20" s="182"/>
      <c r="F20" s="182"/>
      <c r="G20" s="182"/>
    </row>
    <row r="21" spans="1:7" x14ac:dyDescent="0.25">
      <c r="A21" s="10"/>
      <c r="B21" s="182"/>
      <c r="C21" s="182"/>
      <c r="D21" s="182"/>
      <c r="E21" s="182"/>
      <c r="F21" s="182"/>
      <c r="G21" s="182"/>
    </row>
    <row r="22" spans="1:7" x14ac:dyDescent="0.25">
      <c r="A22" s="10"/>
      <c r="B22" s="182"/>
      <c r="C22" s="182"/>
      <c r="D22" s="182"/>
      <c r="E22" s="182"/>
      <c r="F22" s="182"/>
      <c r="G22" s="182"/>
    </row>
    <row r="23" spans="1:7" x14ac:dyDescent="0.25">
      <c r="A23" s="10"/>
      <c r="B23" s="182"/>
      <c r="C23" s="182"/>
      <c r="D23" s="182"/>
      <c r="E23" s="182"/>
      <c r="F23" s="182"/>
      <c r="G23" s="182"/>
    </row>
    <row r="24" spans="1:7" x14ac:dyDescent="0.25">
      <c r="A24" s="10"/>
      <c r="B24" s="182"/>
      <c r="C24" s="182"/>
      <c r="D24" s="182"/>
      <c r="E24" s="182"/>
      <c r="F24" s="182"/>
      <c r="G24" s="182"/>
    </row>
    <row r="25" spans="1:7" x14ac:dyDescent="0.25">
      <c r="A25" s="10"/>
      <c r="B25" s="182"/>
      <c r="C25" s="182"/>
      <c r="D25" s="182"/>
      <c r="E25" s="182"/>
      <c r="F25" s="182"/>
      <c r="G25" s="182"/>
    </row>
    <row r="26" spans="1:7" x14ac:dyDescent="0.25">
      <c r="A26" s="10"/>
      <c r="B26" s="182"/>
      <c r="C26" s="182"/>
      <c r="D26" s="182"/>
      <c r="E26" s="182"/>
      <c r="F26" s="182"/>
      <c r="G26" s="182"/>
    </row>
    <row r="27" spans="1:7" x14ac:dyDescent="0.25">
      <c r="A27" s="10"/>
      <c r="B27" s="182"/>
      <c r="C27" s="182"/>
      <c r="D27" s="182"/>
      <c r="E27" s="182"/>
      <c r="F27" s="182"/>
      <c r="G27" s="182"/>
    </row>
    <row r="28" spans="1:7" x14ac:dyDescent="0.25">
      <c r="A28" s="10"/>
      <c r="B28" s="182"/>
      <c r="C28" s="182"/>
      <c r="D28" s="182"/>
      <c r="E28" s="182"/>
      <c r="F28" s="182"/>
      <c r="G28" s="182"/>
    </row>
    <row r="29" spans="1:7" x14ac:dyDescent="0.25">
      <c r="A29" s="10"/>
      <c r="B29" s="182"/>
      <c r="C29" s="182"/>
      <c r="D29" s="182"/>
      <c r="E29" s="182"/>
      <c r="F29" s="182"/>
      <c r="G29" s="182"/>
    </row>
    <row r="30" spans="1:7" x14ac:dyDescent="0.25">
      <c r="A30" s="10"/>
      <c r="B30" s="182"/>
      <c r="C30" s="182"/>
      <c r="D30" s="182"/>
      <c r="E30" s="182"/>
      <c r="F30" s="182"/>
      <c r="G30" s="182"/>
    </row>
    <row r="31" spans="1:7" x14ac:dyDescent="0.25">
      <c r="A31" s="10"/>
      <c r="B31" s="182"/>
      <c r="C31" s="182"/>
      <c r="D31" s="182"/>
      <c r="E31" s="182"/>
      <c r="F31" s="182"/>
      <c r="G31" s="182"/>
    </row>
    <row r="32" spans="1:7" x14ac:dyDescent="0.25">
      <c r="A32" s="10"/>
      <c r="B32" s="182"/>
      <c r="C32" s="182"/>
      <c r="D32" s="182"/>
      <c r="E32" s="182"/>
      <c r="F32" s="182"/>
      <c r="G32" s="182"/>
    </row>
    <row r="33" spans="1:7" x14ac:dyDescent="0.25">
      <c r="A33" s="10"/>
      <c r="B33" s="182"/>
      <c r="C33" s="182"/>
      <c r="D33" s="182"/>
      <c r="E33" s="182"/>
      <c r="F33" s="182"/>
      <c r="G33" s="182"/>
    </row>
    <row r="34" spans="1:7" x14ac:dyDescent="0.25">
      <c r="A34" s="10"/>
      <c r="B34" s="182"/>
      <c r="C34" s="182"/>
      <c r="D34" s="182"/>
      <c r="E34" s="182"/>
      <c r="F34" s="182"/>
      <c r="G34" s="182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80"/>
      <c r="C51" s="180"/>
      <c r="D51" s="180"/>
      <c r="E51" s="180"/>
      <c r="F51" s="180"/>
      <c r="G51" s="180"/>
    </row>
    <row r="52" spans="1:7" x14ac:dyDescent="0.25">
      <c r="B52" s="180"/>
      <c r="C52" s="180"/>
      <c r="D52" s="180"/>
      <c r="E52" s="180"/>
      <c r="F52" s="180"/>
      <c r="G52" s="180"/>
    </row>
    <row r="53" spans="1:7" x14ac:dyDescent="0.25">
      <c r="B53" s="180"/>
      <c r="C53" s="180"/>
      <c r="D53" s="180"/>
      <c r="E53" s="180"/>
      <c r="F53" s="180"/>
      <c r="G53" s="180"/>
    </row>
    <row r="54" spans="1:7" x14ac:dyDescent="0.25">
      <c r="B54" s="180"/>
      <c r="C54" s="180"/>
      <c r="D54" s="180"/>
      <c r="E54" s="180"/>
      <c r="F54" s="180"/>
      <c r="G54" s="180"/>
    </row>
    <row r="55" spans="1:7" x14ac:dyDescent="0.25">
      <c r="B55" s="180"/>
      <c r="C55" s="180"/>
      <c r="D55" s="180"/>
      <c r="E55" s="180"/>
      <c r="F55" s="180"/>
      <c r="G55" s="180"/>
    </row>
    <row r="56" spans="1:7" x14ac:dyDescent="0.25">
      <c r="B56" s="180"/>
      <c r="C56" s="180"/>
      <c r="D56" s="180"/>
      <c r="E56" s="180"/>
      <c r="F56" s="180"/>
      <c r="G56" s="180"/>
    </row>
    <row r="57" spans="1:7" x14ac:dyDescent="0.25">
      <c r="B57" s="180"/>
      <c r="C57" s="180"/>
      <c r="D57" s="180"/>
      <c r="E57" s="180"/>
      <c r="F57" s="180"/>
      <c r="G57" s="180"/>
    </row>
    <row r="58" spans="1:7" x14ac:dyDescent="0.25">
      <c r="B58" s="180"/>
      <c r="C58" s="180"/>
      <c r="D58" s="180"/>
      <c r="E58" s="180"/>
      <c r="F58" s="180"/>
      <c r="G58" s="180"/>
    </row>
    <row r="59" spans="1:7" x14ac:dyDescent="0.25">
      <c r="B59" s="180"/>
      <c r="C59" s="180"/>
      <c r="D59" s="180"/>
      <c r="E59" s="180"/>
      <c r="F59" s="180"/>
      <c r="G59" s="180"/>
    </row>
    <row r="60" spans="1:7" x14ac:dyDescent="0.25">
      <c r="B60" s="180"/>
      <c r="C60" s="180"/>
      <c r="D60" s="180"/>
      <c r="E60" s="180"/>
      <c r="F60" s="180"/>
      <c r="G60" s="180"/>
    </row>
    <row r="61" spans="1:7" x14ac:dyDescent="0.25">
      <c r="B61" s="180"/>
      <c r="C61" s="180"/>
      <c r="D61" s="180"/>
      <c r="E61" s="180"/>
      <c r="F61" s="180"/>
      <c r="G61" s="180"/>
    </row>
    <row r="62" spans="1:7" x14ac:dyDescent="0.25">
      <c r="B62" s="180"/>
      <c r="C62" s="180"/>
      <c r="D62" s="180"/>
      <c r="E62" s="180"/>
      <c r="F62" s="180"/>
      <c r="G62" s="180"/>
    </row>
    <row r="63" spans="1:7" x14ac:dyDescent="0.25">
      <c r="B63" s="180"/>
      <c r="C63" s="180"/>
      <c r="D63" s="180"/>
      <c r="E63" s="180"/>
      <c r="F63" s="180"/>
      <c r="G63" s="180"/>
    </row>
    <row r="64" spans="1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  <row r="89" spans="2:7" x14ac:dyDescent="0.25">
      <c r="B89" s="180"/>
      <c r="C89" s="180"/>
      <c r="D89" s="180"/>
      <c r="E89" s="180"/>
      <c r="F89" s="180"/>
      <c r="G89" s="180"/>
    </row>
    <row r="90" spans="2:7" x14ac:dyDescent="0.25">
      <c r="B90" s="180"/>
      <c r="C90" s="180"/>
      <c r="D90" s="180"/>
      <c r="E90" s="180"/>
      <c r="F90" s="180"/>
      <c r="G90" s="180"/>
    </row>
    <row r="91" spans="2:7" x14ac:dyDescent="0.25">
      <c r="B91" s="180"/>
      <c r="C91" s="180"/>
      <c r="D91" s="180"/>
      <c r="E91" s="180"/>
      <c r="F91" s="180"/>
      <c r="G91" s="180"/>
    </row>
    <row r="92" spans="2:7" x14ac:dyDescent="0.25">
      <c r="B92" s="180"/>
      <c r="C92" s="180"/>
      <c r="D92" s="180"/>
      <c r="E92" s="180"/>
      <c r="F92" s="180"/>
      <c r="G92" s="180"/>
    </row>
    <row r="93" spans="2:7" x14ac:dyDescent="0.25">
      <c r="B93" s="180"/>
      <c r="C93" s="180"/>
      <c r="D93" s="180"/>
      <c r="E93" s="180"/>
      <c r="F93" s="180"/>
      <c r="G93" s="180"/>
    </row>
    <row r="94" spans="2:7" x14ac:dyDescent="0.25">
      <c r="B94" s="180"/>
      <c r="C94" s="180"/>
      <c r="D94" s="180"/>
      <c r="E94" s="180"/>
      <c r="F94" s="180"/>
      <c r="G94" s="180"/>
    </row>
    <row r="95" spans="2:7" x14ac:dyDescent="0.25">
      <c r="B95" s="180"/>
      <c r="C95" s="180"/>
      <c r="D95" s="180"/>
      <c r="E95" s="180"/>
      <c r="F95" s="180"/>
      <c r="G95" s="180"/>
    </row>
    <row r="96" spans="2:7" x14ac:dyDescent="0.25">
      <c r="B96" s="180"/>
      <c r="C96" s="180"/>
      <c r="D96" s="180"/>
      <c r="E96" s="180"/>
      <c r="F96" s="180"/>
      <c r="G96" s="180"/>
    </row>
    <row r="97" spans="2:7" x14ac:dyDescent="0.25">
      <c r="B97" s="180"/>
      <c r="C97" s="180"/>
      <c r="D97" s="180"/>
      <c r="E97" s="180"/>
      <c r="F97" s="180"/>
      <c r="G97" s="180"/>
    </row>
    <row r="98" spans="2:7" x14ac:dyDescent="0.25">
      <c r="B98" s="180"/>
      <c r="C98" s="180"/>
      <c r="D98" s="180"/>
      <c r="E98" s="180"/>
      <c r="F98" s="180"/>
      <c r="G98" s="180"/>
    </row>
    <row r="99" spans="2:7" x14ac:dyDescent="0.25">
      <c r="B99" s="180"/>
      <c r="C99" s="180"/>
      <c r="D99" s="180"/>
      <c r="E99" s="180"/>
      <c r="F99" s="180"/>
      <c r="G99" s="180"/>
    </row>
    <row r="100" spans="2:7" x14ac:dyDescent="0.25">
      <c r="B100" s="180"/>
      <c r="C100" s="180"/>
      <c r="D100" s="180"/>
      <c r="E100" s="180"/>
      <c r="F100" s="180"/>
      <c r="G100" s="180"/>
    </row>
    <row r="101" spans="2:7" x14ac:dyDescent="0.25">
      <c r="B101" s="180"/>
      <c r="C101" s="180"/>
      <c r="D101" s="180"/>
      <c r="E101" s="180"/>
      <c r="F101" s="180"/>
      <c r="G101" s="180"/>
    </row>
    <row r="102" spans="2:7" x14ac:dyDescent="0.25">
      <c r="B102" s="180"/>
      <c r="C102" s="180"/>
      <c r="D102" s="180"/>
      <c r="E102" s="180"/>
      <c r="F102" s="180"/>
      <c r="G102" s="180"/>
    </row>
    <row r="103" spans="2:7" x14ac:dyDescent="0.25">
      <c r="B103" s="180"/>
      <c r="C103" s="180"/>
      <c r="D103" s="180"/>
      <c r="E103" s="180"/>
      <c r="F103" s="180"/>
      <c r="G103" s="180"/>
    </row>
    <row r="104" spans="2:7" x14ac:dyDescent="0.25">
      <c r="B104" s="180"/>
      <c r="C104" s="180"/>
      <c r="D104" s="180"/>
      <c r="E104" s="180"/>
      <c r="F104" s="180"/>
      <c r="G104" s="180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17</v>
      </c>
      <c r="C3" s="41"/>
      <c r="D3" s="42"/>
      <c r="E3" s="42"/>
      <c r="F3" s="42"/>
      <c r="G3" s="44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/>
      <c r="E16" s="97"/>
      <c r="F16" s="106"/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10248'!B14</f>
        <v>0</v>
      </c>
      <c r="E17" s="76">
        <f>'Rekap 10248'!C14</f>
        <v>0</v>
      </c>
      <c r="F17" s="81">
        <f>'Rekap 10248'!D14</f>
        <v>0</v>
      </c>
      <c r="G17" s="61">
        <v>7</v>
      </c>
      <c r="H17" s="116" t="s">
        <v>35</v>
      </c>
      <c r="I17" s="129"/>
      <c r="J17" s="127">
        <f>'SO 10248'!Z51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10248'!K9:'SO 10248'!K51)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10248'!K9:'SO 10248'!K51)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10248'!L36</f>
        <v>0</v>
      </c>
      <c r="C11" s="157">
        <f>'SO 10248'!M36</f>
        <v>0</v>
      </c>
      <c r="D11" s="157">
        <f>'SO 10248'!I36</f>
        <v>0</v>
      </c>
      <c r="E11" s="158">
        <f>'SO 10248'!P36</f>
        <v>1.02</v>
      </c>
      <c r="F11" s="158">
        <f>'SO 10248'!S36</f>
        <v>1.48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10248'!L42</f>
        <v>0</v>
      </c>
      <c r="C12" s="157">
        <f>'SO 10248'!M42</f>
        <v>0</v>
      </c>
      <c r="D12" s="157">
        <f>'SO 10248'!I42</f>
        <v>0</v>
      </c>
      <c r="E12" s="158">
        <f>'SO 10248'!P42</f>
        <v>0.69</v>
      </c>
      <c r="F12" s="158">
        <f>'SO 10248'!S42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10248'!L48</f>
        <v>0</v>
      </c>
      <c r="C13" s="157">
        <f>'SO 10248'!M48</f>
        <v>0</v>
      </c>
      <c r="D13" s="157">
        <f>'SO 10248'!I48</f>
        <v>0</v>
      </c>
      <c r="E13" s="158">
        <f>'SO 10248'!P48</f>
        <v>2.89</v>
      </c>
      <c r="F13" s="158">
        <f>'SO 10248'!S48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64</v>
      </c>
      <c r="B14" s="159">
        <f>'SO 10248'!L50</f>
        <v>0</v>
      </c>
      <c r="C14" s="159">
        <f>'SO 10248'!M50</f>
        <v>0</v>
      </c>
      <c r="D14" s="159">
        <f>'SO 10248'!I50</f>
        <v>0</v>
      </c>
      <c r="E14" s="160">
        <f>'SO 10248'!P50</f>
        <v>4.5999999999999996</v>
      </c>
      <c r="F14" s="160">
        <f>'SO 10248'!S50</f>
        <v>1.48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68</v>
      </c>
      <c r="B16" s="159">
        <f>'SO 10248'!L51</f>
        <v>0</v>
      </c>
      <c r="C16" s="159">
        <f>'SO 10248'!M51</f>
        <v>0</v>
      </c>
      <c r="D16" s="159">
        <f>'SO 10248'!I51</f>
        <v>0</v>
      </c>
      <c r="E16" s="160">
        <f>'SO 10248'!P51</f>
        <v>4.5999999999999996</v>
      </c>
      <c r="F16" s="160">
        <f>'SO 10248'!S51</f>
        <v>1.48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pane ySplit="8" topLeftCell="A39" activePane="bottomLeft" state="frozen"/>
      <selection pane="bottomLeft" activeCell="G11" sqref="G11:H35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69</v>
      </c>
      <c r="B8" s="164" t="s">
        <v>70</v>
      </c>
      <c r="C8" s="164" t="s">
        <v>71</v>
      </c>
      <c r="D8" s="164" t="s">
        <v>72</v>
      </c>
      <c r="E8" s="164" t="s">
        <v>73</v>
      </c>
      <c r="F8" s="164" t="s">
        <v>74</v>
      </c>
      <c r="G8" s="164" t="s">
        <v>53</v>
      </c>
      <c r="H8" s="164" t="s">
        <v>54</v>
      </c>
      <c r="I8" s="164" t="s">
        <v>75</v>
      </c>
      <c r="J8" s="164"/>
      <c r="K8" s="164"/>
      <c r="L8" s="164"/>
      <c r="M8" s="164"/>
      <c r="N8" s="164"/>
      <c r="O8" s="164"/>
      <c r="P8" s="164" t="s">
        <v>76</v>
      </c>
      <c r="Q8" s="161"/>
      <c r="R8" s="161"/>
      <c r="S8" s="164" t="s">
        <v>77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78</v>
      </c>
      <c r="C11" s="172" t="s">
        <v>79</v>
      </c>
      <c r="D11" s="168" t="s">
        <v>80</v>
      </c>
      <c r="E11" s="168" t="s">
        <v>81</v>
      </c>
      <c r="F11" s="169">
        <v>21</v>
      </c>
      <c r="G11" s="170"/>
      <c r="H11" s="170"/>
      <c r="I11" s="170">
        <f t="shared" ref="I11:I35" si="0">ROUND(F11*(G11+H11),2)</f>
        <v>0</v>
      </c>
      <c r="J11" s="168">
        <f t="shared" ref="J11:J35" si="1">ROUND(F11*(N11),2)</f>
        <v>392.49</v>
      </c>
      <c r="K11" s="1">
        <f t="shared" ref="K11:K35" si="2">ROUND(F11*(O11),2)</f>
        <v>0</v>
      </c>
      <c r="L11" s="1">
        <f t="shared" ref="L11:L26" si="3">ROUND(F11*(G11+H11),2)</f>
        <v>0</v>
      </c>
      <c r="M11" s="1"/>
      <c r="N11" s="1">
        <v>18.690000000000001</v>
      </c>
      <c r="O11" s="1"/>
      <c r="P11" s="167">
        <f t="shared" ref="P11:P35" si="4">ROUND(F11*(R11),3)</f>
        <v>3.0000000000000001E-3</v>
      </c>
      <c r="Q11" s="173"/>
      <c r="R11" s="173">
        <v>1.2999999999999999E-4</v>
      </c>
      <c r="S11" s="167">
        <f t="shared" ref="S11:S35" si="5"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78</v>
      </c>
      <c r="C12" s="172" t="s">
        <v>82</v>
      </c>
      <c r="D12" s="168" t="s">
        <v>83</v>
      </c>
      <c r="E12" s="168" t="s">
        <v>81</v>
      </c>
      <c r="F12" s="169">
        <v>21</v>
      </c>
      <c r="G12" s="170"/>
      <c r="H12" s="170"/>
      <c r="I12" s="170">
        <f t="shared" si="0"/>
        <v>0</v>
      </c>
      <c r="J12" s="168">
        <f t="shared" si="1"/>
        <v>456.75</v>
      </c>
      <c r="K12" s="1">
        <f t="shared" si="2"/>
        <v>0</v>
      </c>
      <c r="L12" s="1">
        <f t="shared" si="3"/>
        <v>0</v>
      </c>
      <c r="M12" s="1"/>
      <c r="N12" s="1">
        <v>21.75</v>
      </c>
      <c r="O12" s="1"/>
      <c r="P12" s="167">
        <f t="shared" si="4"/>
        <v>4.2000000000000003E-2</v>
      </c>
      <c r="Q12" s="173"/>
      <c r="R12" s="173">
        <v>1.9812499999999999E-3</v>
      </c>
      <c r="S12" s="167">
        <f t="shared" si="5"/>
        <v>0</v>
      </c>
      <c r="X12">
        <v>0</v>
      </c>
      <c r="Z12">
        <v>0</v>
      </c>
    </row>
    <row r="13" spans="1:26" ht="24.95" customHeight="1" x14ac:dyDescent="0.25">
      <c r="A13" s="171">
        <v>3</v>
      </c>
      <c r="B13" s="168" t="s">
        <v>78</v>
      </c>
      <c r="C13" s="172" t="s">
        <v>84</v>
      </c>
      <c r="D13" s="168" t="s">
        <v>85</v>
      </c>
      <c r="E13" s="168" t="s">
        <v>86</v>
      </c>
      <c r="F13" s="169">
        <v>3</v>
      </c>
      <c r="G13" s="170"/>
      <c r="H13" s="170"/>
      <c r="I13" s="170">
        <f t="shared" si="0"/>
        <v>0</v>
      </c>
      <c r="J13" s="168">
        <f t="shared" si="1"/>
        <v>80.94</v>
      </c>
      <c r="K13" s="1">
        <f t="shared" si="2"/>
        <v>0</v>
      </c>
      <c r="L13" s="1">
        <f t="shared" si="3"/>
        <v>0</v>
      </c>
      <c r="M13" s="1"/>
      <c r="N13" s="1">
        <v>26.98</v>
      </c>
      <c r="O13" s="1"/>
      <c r="P13" s="167">
        <f t="shared" si="4"/>
        <v>6.0000000000000001E-3</v>
      </c>
      <c r="Q13" s="173"/>
      <c r="R13" s="173">
        <v>2.0412500000000001E-3</v>
      </c>
      <c r="S13" s="167">
        <f t="shared" si="5"/>
        <v>0</v>
      </c>
      <c r="X13">
        <v>0</v>
      </c>
      <c r="Z13">
        <v>0</v>
      </c>
    </row>
    <row r="14" spans="1:26" ht="24.95" customHeight="1" x14ac:dyDescent="0.25">
      <c r="A14" s="171">
        <v>4</v>
      </c>
      <c r="B14" s="168" t="s">
        <v>78</v>
      </c>
      <c r="C14" s="172" t="s">
        <v>87</v>
      </c>
      <c r="D14" s="168" t="s">
        <v>88</v>
      </c>
      <c r="E14" s="168" t="s">
        <v>86</v>
      </c>
      <c r="F14" s="169">
        <v>27</v>
      </c>
      <c r="G14" s="170"/>
      <c r="H14" s="170"/>
      <c r="I14" s="170">
        <f t="shared" si="0"/>
        <v>0</v>
      </c>
      <c r="J14" s="168">
        <f t="shared" si="1"/>
        <v>533.79</v>
      </c>
      <c r="K14" s="1">
        <f t="shared" si="2"/>
        <v>0</v>
      </c>
      <c r="L14" s="1">
        <f t="shared" si="3"/>
        <v>0</v>
      </c>
      <c r="M14" s="1"/>
      <c r="N14" s="1">
        <v>19.77</v>
      </c>
      <c r="O14" s="1"/>
      <c r="P14" s="167">
        <f t="shared" si="4"/>
        <v>3.7999999999999999E-2</v>
      </c>
      <c r="Q14" s="173"/>
      <c r="R14" s="173">
        <v>1.39E-3</v>
      </c>
      <c r="S14" s="167">
        <f t="shared" si="5"/>
        <v>0</v>
      </c>
      <c r="X14">
        <v>0</v>
      </c>
      <c r="Z14">
        <v>0</v>
      </c>
    </row>
    <row r="15" spans="1:26" ht="24.95" customHeight="1" x14ac:dyDescent="0.25">
      <c r="A15" s="171">
        <v>5</v>
      </c>
      <c r="B15" s="168" t="s">
        <v>78</v>
      </c>
      <c r="C15" s="172" t="s">
        <v>89</v>
      </c>
      <c r="D15" s="168" t="s">
        <v>90</v>
      </c>
      <c r="E15" s="168" t="s">
        <v>86</v>
      </c>
      <c r="F15" s="169">
        <v>2</v>
      </c>
      <c r="G15" s="170"/>
      <c r="H15" s="170"/>
      <c r="I15" s="170">
        <f t="shared" si="0"/>
        <v>0</v>
      </c>
      <c r="J15" s="168">
        <f t="shared" si="1"/>
        <v>467.36</v>
      </c>
      <c r="K15" s="1">
        <f t="shared" si="2"/>
        <v>0</v>
      </c>
      <c r="L15" s="1">
        <f t="shared" si="3"/>
        <v>0</v>
      </c>
      <c r="M15" s="1"/>
      <c r="N15" s="1">
        <v>233.68</v>
      </c>
      <c r="O15" s="1"/>
      <c r="P15" s="167">
        <f t="shared" si="4"/>
        <v>8.2000000000000003E-2</v>
      </c>
      <c r="Q15" s="173"/>
      <c r="R15" s="173">
        <v>4.1169999999999998E-2</v>
      </c>
      <c r="S15" s="167">
        <f t="shared" si="5"/>
        <v>0</v>
      </c>
      <c r="X15">
        <v>0</v>
      </c>
      <c r="Z15">
        <v>0</v>
      </c>
    </row>
    <row r="16" spans="1:26" ht="24.95" customHeight="1" x14ac:dyDescent="0.25">
      <c r="A16" s="171">
        <v>6</v>
      </c>
      <c r="B16" s="168" t="s">
        <v>78</v>
      </c>
      <c r="C16" s="172" t="s">
        <v>91</v>
      </c>
      <c r="D16" s="168" t="s">
        <v>92</v>
      </c>
      <c r="E16" s="168" t="s">
        <v>86</v>
      </c>
      <c r="F16" s="169">
        <v>1</v>
      </c>
      <c r="G16" s="170"/>
      <c r="H16" s="170"/>
      <c r="I16" s="170">
        <f t="shared" si="0"/>
        <v>0</v>
      </c>
      <c r="J16" s="168">
        <f t="shared" si="1"/>
        <v>12.85</v>
      </c>
      <c r="K16" s="1">
        <f t="shared" si="2"/>
        <v>0</v>
      </c>
      <c r="L16" s="1">
        <f t="shared" si="3"/>
        <v>0</v>
      </c>
      <c r="M16" s="1"/>
      <c r="N16" s="1">
        <v>12.85</v>
      </c>
      <c r="O16" s="1"/>
      <c r="P16" s="167">
        <f t="shared" si="4"/>
        <v>2.5999999999999999E-2</v>
      </c>
      <c r="Q16" s="173"/>
      <c r="R16" s="173">
        <v>2.5940000000000001E-2</v>
      </c>
      <c r="S16" s="167">
        <f t="shared" si="5"/>
        <v>0</v>
      </c>
      <c r="X16">
        <v>0</v>
      </c>
      <c r="Z16">
        <v>0</v>
      </c>
    </row>
    <row r="17" spans="1:26" ht="24.95" customHeight="1" x14ac:dyDescent="0.25">
      <c r="A17" s="171">
        <v>7</v>
      </c>
      <c r="B17" s="168" t="s">
        <v>78</v>
      </c>
      <c r="C17" s="172" t="s">
        <v>93</v>
      </c>
      <c r="D17" s="168" t="s">
        <v>94</v>
      </c>
      <c r="E17" s="168" t="s">
        <v>86</v>
      </c>
      <c r="F17" s="169">
        <v>24</v>
      </c>
      <c r="G17" s="170"/>
      <c r="H17" s="170"/>
      <c r="I17" s="170">
        <f t="shared" si="0"/>
        <v>0</v>
      </c>
      <c r="J17" s="168">
        <f t="shared" si="1"/>
        <v>101.76</v>
      </c>
      <c r="K17" s="1">
        <f t="shared" si="2"/>
        <v>0</v>
      </c>
      <c r="L17" s="1">
        <f t="shared" si="3"/>
        <v>0</v>
      </c>
      <c r="M17" s="1"/>
      <c r="N17" s="1">
        <v>4.24</v>
      </c>
      <c r="O17" s="1"/>
      <c r="P17" s="167">
        <f t="shared" si="4"/>
        <v>7.0000000000000001E-3</v>
      </c>
      <c r="Q17" s="173"/>
      <c r="R17" s="173">
        <v>2.7999999999999998E-4</v>
      </c>
      <c r="S17" s="167">
        <f t="shared" si="5"/>
        <v>0</v>
      </c>
      <c r="X17">
        <v>0</v>
      </c>
      <c r="Z17">
        <v>0</v>
      </c>
    </row>
    <row r="18" spans="1:26" ht="24.95" customHeight="1" x14ac:dyDescent="0.25">
      <c r="A18" s="171">
        <v>8</v>
      </c>
      <c r="B18" s="168" t="s">
        <v>78</v>
      </c>
      <c r="C18" s="172" t="s">
        <v>95</v>
      </c>
      <c r="D18" s="168" t="s">
        <v>96</v>
      </c>
      <c r="E18" s="168" t="s">
        <v>81</v>
      </c>
      <c r="F18" s="169">
        <v>28</v>
      </c>
      <c r="G18" s="170"/>
      <c r="H18" s="170"/>
      <c r="I18" s="170">
        <f t="shared" si="0"/>
        <v>0</v>
      </c>
      <c r="J18" s="168">
        <f t="shared" si="1"/>
        <v>162.68</v>
      </c>
      <c r="K18" s="1">
        <f t="shared" si="2"/>
        <v>0</v>
      </c>
      <c r="L18" s="1">
        <f t="shared" si="3"/>
        <v>0</v>
      </c>
      <c r="M18" s="1"/>
      <c r="N18" s="1">
        <v>5.8100000000000005</v>
      </c>
      <c r="O18" s="1"/>
      <c r="P18" s="167">
        <f t="shared" si="4"/>
        <v>3.0000000000000001E-3</v>
      </c>
      <c r="Q18" s="173"/>
      <c r="R18" s="173">
        <v>1.2E-4</v>
      </c>
      <c r="S18" s="167">
        <f t="shared" si="5"/>
        <v>0</v>
      </c>
      <c r="X18">
        <v>0</v>
      </c>
      <c r="Z18">
        <v>0</v>
      </c>
    </row>
    <row r="19" spans="1:26" ht="24.95" customHeight="1" x14ac:dyDescent="0.25">
      <c r="A19" s="171">
        <v>9</v>
      </c>
      <c r="B19" s="168" t="s">
        <v>78</v>
      </c>
      <c r="C19" s="172" t="s">
        <v>97</v>
      </c>
      <c r="D19" s="168" t="s">
        <v>98</v>
      </c>
      <c r="E19" s="168" t="s">
        <v>81</v>
      </c>
      <c r="F19" s="169">
        <v>2</v>
      </c>
      <c r="G19" s="170"/>
      <c r="H19" s="170"/>
      <c r="I19" s="170">
        <f t="shared" si="0"/>
        <v>0</v>
      </c>
      <c r="J19" s="168">
        <f t="shared" si="1"/>
        <v>21.46</v>
      </c>
      <c r="K19" s="1">
        <f t="shared" si="2"/>
        <v>0</v>
      </c>
      <c r="L19" s="1">
        <f t="shared" si="3"/>
        <v>0</v>
      </c>
      <c r="M19" s="1"/>
      <c r="N19" s="1">
        <v>10.73</v>
      </c>
      <c r="O19" s="1"/>
      <c r="P19" s="167">
        <f t="shared" si="4"/>
        <v>0</v>
      </c>
      <c r="Q19" s="173"/>
      <c r="R19" s="173">
        <v>2.1339999999999999E-5</v>
      </c>
      <c r="S19" s="167">
        <f t="shared" si="5"/>
        <v>0</v>
      </c>
      <c r="X19">
        <v>0</v>
      </c>
      <c r="Z19">
        <v>0</v>
      </c>
    </row>
    <row r="20" spans="1:26" ht="24.95" customHeight="1" x14ac:dyDescent="0.25">
      <c r="A20" s="171">
        <v>10</v>
      </c>
      <c r="B20" s="168" t="s">
        <v>99</v>
      </c>
      <c r="C20" s="172" t="s">
        <v>100</v>
      </c>
      <c r="D20" s="168" t="s">
        <v>101</v>
      </c>
      <c r="E20" s="168" t="s">
        <v>86</v>
      </c>
      <c r="F20" s="169">
        <v>24</v>
      </c>
      <c r="G20" s="170"/>
      <c r="H20" s="170"/>
      <c r="I20" s="170">
        <f t="shared" si="0"/>
        <v>0</v>
      </c>
      <c r="J20" s="168">
        <f t="shared" si="1"/>
        <v>100.8</v>
      </c>
      <c r="K20" s="1">
        <f t="shared" si="2"/>
        <v>0</v>
      </c>
      <c r="L20" s="1">
        <f t="shared" si="3"/>
        <v>0</v>
      </c>
      <c r="M20" s="1"/>
      <c r="N20" s="1">
        <v>4.2</v>
      </c>
      <c r="O20" s="1"/>
      <c r="P20" s="167">
        <f t="shared" si="4"/>
        <v>0</v>
      </c>
      <c r="Q20" s="173"/>
      <c r="R20" s="173">
        <v>0</v>
      </c>
      <c r="S20" s="167">
        <f t="shared" si="5"/>
        <v>0.82099999999999995</v>
      </c>
      <c r="X20">
        <v>3.4200000000000001E-2</v>
      </c>
      <c r="Z20">
        <v>0</v>
      </c>
    </row>
    <row r="21" spans="1:26" ht="24.95" customHeight="1" x14ac:dyDescent="0.25">
      <c r="A21" s="171">
        <v>11</v>
      </c>
      <c r="B21" s="168" t="s">
        <v>99</v>
      </c>
      <c r="C21" s="172" t="s">
        <v>102</v>
      </c>
      <c r="D21" s="168" t="s">
        <v>103</v>
      </c>
      <c r="E21" s="168" t="s">
        <v>86</v>
      </c>
      <c r="F21" s="169">
        <v>27</v>
      </c>
      <c r="G21" s="170"/>
      <c r="H21" s="170"/>
      <c r="I21" s="170">
        <f t="shared" si="0"/>
        <v>0</v>
      </c>
      <c r="J21" s="168">
        <f t="shared" si="1"/>
        <v>88.02</v>
      </c>
      <c r="K21" s="1">
        <f t="shared" si="2"/>
        <v>0</v>
      </c>
      <c r="L21" s="1">
        <f t="shared" si="3"/>
        <v>0</v>
      </c>
      <c r="M21" s="1"/>
      <c r="N21" s="1">
        <v>3.26</v>
      </c>
      <c r="O21" s="1"/>
      <c r="P21" s="167">
        <f t="shared" si="4"/>
        <v>0</v>
      </c>
      <c r="Q21" s="173"/>
      <c r="R21" s="173">
        <v>0</v>
      </c>
      <c r="S21" s="167">
        <f t="shared" si="5"/>
        <v>0.52500000000000002</v>
      </c>
      <c r="X21">
        <v>1.9460000000000002E-2</v>
      </c>
      <c r="Z21">
        <v>0</v>
      </c>
    </row>
    <row r="22" spans="1:26" ht="24.95" customHeight="1" x14ac:dyDescent="0.25">
      <c r="A22" s="171">
        <v>12</v>
      </c>
      <c r="B22" s="168" t="s">
        <v>99</v>
      </c>
      <c r="C22" s="172" t="s">
        <v>104</v>
      </c>
      <c r="D22" s="168" t="s">
        <v>105</v>
      </c>
      <c r="E22" s="168" t="s">
        <v>86</v>
      </c>
      <c r="F22" s="169">
        <v>1</v>
      </c>
      <c r="G22" s="170"/>
      <c r="H22" s="170"/>
      <c r="I22" s="170">
        <f t="shared" si="0"/>
        <v>0</v>
      </c>
      <c r="J22" s="168">
        <f t="shared" si="1"/>
        <v>3.45</v>
      </c>
      <c r="K22" s="1">
        <f t="shared" si="2"/>
        <v>0</v>
      </c>
      <c r="L22" s="1">
        <f t="shared" si="3"/>
        <v>0</v>
      </c>
      <c r="M22" s="1"/>
      <c r="N22" s="1">
        <v>3.45</v>
      </c>
      <c r="O22" s="1"/>
      <c r="P22" s="167">
        <f t="shared" si="4"/>
        <v>0</v>
      </c>
      <c r="Q22" s="173"/>
      <c r="R22" s="173">
        <v>0</v>
      </c>
      <c r="S22" s="167">
        <f t="shared" si="5"/>
        <v>2.5000000000000001E-2</v>
      </c>
      <c r="X22">
        <v>2.4500000000000001E-2</v>
      </c>
      <c r="Z22">
        <v>0</v>
      </c>
    </row>
    <row r="23" spans="1:26" ht="24.95" customHeight="1" x14ac:dyDescent="0.25">
      <c r="A23" s="171">
        <v>13</v>
      </c>
      <c r="B23" s="168" t="s">
        <v>99</v>
      </c>
      <c r="C23" s="172" t="s">
        <v>106</v>
      </c>
      <c r="D23" s="168" t="s">
        <v>107</v>
      </c>
      <c r="E23" s="168" t="s">
        <v>86</v>
      </c>
      <c r="F23" s="169">
        <v>2</v>
      </c>
      <c r="G23" s="170"/>
      <c r="H23" s="170"/>
      <c r="I23" s="170">
        <f t="shared" si="0"/>
        <v>0</v>
      </c>
      <c r="J23" s="168">
        <f t="shared" si="1"/>
        <v>10.44</v>
      </c>
      <c r="K23" s="1">
        <f t="shared" si="2"/>
        <v>0</v>
      </c>
      <c r="L23" s="1">
        <f t="shared" si="3"/>
        <v>0</v>
      </c>
      <c r="M23" s="1"/>
      <c r="N23" s="1">
        <v>5.22</v>
      </c>
      <c r="O23" s="1"/>
      <c r="P23" s="167">
        <f t="shared" si="4"/>
        <v>0</v>
      </c>
      <c r="Q23" s="173"/>
      <c r="R23" s="173">
        <v>0</v>
      </c>
      <c r="S23" s="167">
        <f t="shared" si="5"/>
        <v>3.7999999999999999E-2</v>
      </c>
      <c r="X23">
        <v>1.8800000000000001E-2</v>
      </c>
      <c r="Z23">
        <v>0</v>
      </c>
    </row>
    <row r="24" spans="1:26" ht="24.95" customHeight="1" x14ac:dyDescent="0.25">
      <c r="A24" s="171">
        <v>14</v>
      </c>
      <c r="B24" s="168" t="s">
        <v>99</v>
      </c>
      <c r="C24" s="172" t="s">
        <v>108</v>
      </c>
      <c r="D24" s="168" t="s">
        <v>109</v>
      </c>
      <c r="E24" s="168" t="s">
        <v>110</v>
      </c>
      <c r="F24" s="169">
        <v>0.63100000000000001</v>
      </c>
      <c r="G24" s="170"/>
      <c r="H24" s="170"/>
      <c r="I24" s="170">
        <f t="shared" si="0"/>
        <v>0</v>
      </c>
      <c r="J24" s="168">
        <f t="shared" si="1"/>
        <v>25.52</v>
      </c>
      <c r="K24" s="1">
        <f t="shared" si="2"/>
        <v>0</v>
      </c>
      <c r="L24" s="1">
        <f t="shared" si="3"/>
        <v>0</v>
      </c>
      <c r="M24" s="1"/>
      <c r="N24" s="1">
        <v>40.44</v>
      </c>
      <c r="O24" s="1"/>
      <c r="P24" s="167">
        <f t="shared" si="4"/>
        <v>0</v>
      </c>
      <c r="Q24" s="173"/>
      <c r="R24" s="173">
        <v>0</v>
      </c>
      <c r="S24" s="167">
        <f t="shared" si="5"/>
        <v>0</v>
      </c>
      <c r="X24">
        <v>0</v>
      </c>
      <c r="Z24">
        <v>0</v>
      </c>
    </row>
    <row r="25" spans="1:26" ht="24.95" customHeight="1" x14ac:dyDescent="0.25">
      <c r="A25" s="171">
        <v>15</v>
      </c>
      <c r="B25" s="168" t="s">
        <v>99</v>
      </c>
      <c r="C25" s="172" t="s">
        <v>111</v>
      </c>
      <c r="D25" s="168" t="s">
        <v>112</v>
      </c>
      <c r="E25" s="168" t="s">
        <v>81</v>
      </c>
      <c r="F25" s="169">
        <v>26</v>
      </c>
      <c r="G25" s="170"/>
      <c r="H25" s="170"/>
      <c r="I25" s="170">
        <f t="shared" si="0"/>
        <v>0</v>
      </c>
      <c r="J25" s="168">
        <f t="shared" si="1"/>
        <v>26.78</v>
      </c>
      <c r="K25" s="1">
        <f t="shared" si="2"/>
        <v>0</v>
      </c>
      <c r="L25" s="1">
        <f t="shared" si="3"/>
        <v>0</v>
      </c>
      <c r="M25" s="1"/>
      <c r="N25" s="1">
        <v>1.03</v>
      </c>
      <c r="O25" s="1"/>
      <c r="P25" s="167">
        <f t="shared" si="4"/>
        <v>0</v>
      </c>
      <c r="Q25" s="173"/>
      <c r="R25" s="173">
        <v>0</v>
      </c>
      <c r="S25" s="167">
        <f t="shared" si="5"/>
        <v>1.2999999999999999E-2</v>
      </c>
      <c r="X25">
        <v>4.8999999999999998E-4</v>
      </c>
      <c r="Z25">
        <v>0</v>
      </c>
    </row>
    <row r="26" spans="1:26" ht="24.95" customHeight="1" x14ac:dyDescent="0.25">
      <c r="A26" s="171">
        <v>16</v>
      </c>
      <c r="B26" s="168" t="s">
        <v>99</v>
      </c>
      <c r="C26" s="172" t="s">
        <v>113</v>
      </c>
      <c r="D26" s="168" t="s">
        <v>114</v>
      </c>
      <c r="E26" s="168" t="s">
        <v>86</v>
      </c>
      <c r="F26" s="169">
        <v>32</v>
      </c>
      <c r="G26" s="170"/>
      <c r="H26" s="170"/>
      <c r="I26" s="170">
        <f t="shared" si="0"/>
        <v>0</v>
      </c>
      <c r="J26" s="168">
        <f t="shared" si="1"/>
        <v>128.32</v>
      </c>
      <c r="K26" s="1">
        <f t="shared" si="2"/>
        <v>0</v>
      </c>
      <c r="L26" s="1">
        <f t="shared" si="3"/>
        <v>0</v>
      </c>
      <c r="M26" s="1"/>
      <c r="N26" s="1">
        <v>4.01</v>
      </c>
      <c r="O26" s="1"/>
      <c r="P26" s="167">
        <f t="shared" si="4"/>
        <v>0</v>
      </c>
      <c r="Q26" s="173"/>
      <c r="R26" s="173">
        <v>0</v>
      </c>
      <c r="S26" s="167">
        <f t="shared" si="5"/>
        <v>5.6000000000000001E-2</v>
      </c>
      <c r="X26">
        <v>1.7600000000000001E-3</v>
      </c>
      <c r="Z26">
        <v>0</v>
      </c>
    </row>
    <row r="27" spans="1:26" ht="24.95" customHeight="1" x14ac:dyDescent="0.25">
      <c r="A27" s="171">
        <v>17</v>
      </c>
      <c r="B27" s="168" t="s">
        <v>115</v>
      </c>
      <c r="C27" s="172" t="s">
        <v>116</v>
      </c>
      <c r="D27" s="168" t="s">
        <v>117</v>
      </c>
      <c r="E27" s="168" t="s">
        <v>81</v>
      </c>
      <c r="F27" s="169">
        <v>1</v>
      </c>
      <c r="G27" s="170"/>
      <c r="H27" s="170"/>
      <c r="I27" s="170">
        <f t="shared" si="0"/>
        <v>0</v>
      </c>
      <c r="J27" s="168">
        <f t="shared" si="1"/>
        <v>44.16</v>
      </c>
      <c r="K27" s="1">
        <f t="shared" si="2"/>
        <v>0</v>
      </c>
      <c r="L27" s="1"/>
      <c r="M27" s="1">
        <f t="shared" ref="M27:M35" si="6">ROUND(F27*(G27+H27),2)</f>
        <v>0</v>
      </c>
      <c r="N27" s="1">
        <v>44.16</v>
      </c>
      <c r="O27" s="1"/>
      <c r="P27" s="167">
        <f t="shared" si="4"/>
        <v>1E-3</v>
      </c>
      <c r="Q27" s="173"/>
      <c r="R27" s="173">
        <v>9.3000000000000005E-4</v>
      </c>
      <c r="S27" s="167">
        <f t="shared" si="5"/>
        <v>0</v>
      </c>
      <c r="X27">
        <v>0</v>
      </c>
      <c r="Z27">
        <v>0</v>
      </c>
    </row>
    <row r="28" spans="1:26" ht="24.95" customHeight="1" x14ac:dyDescent="0.25">
      <c r="A28" s="171">
        <v>18</v>
      </c>
      <c r="B28" s="168" t="s">
        <v>115</v>
      </c>
      <c r="C28" s="172" t="s">
        <v>118</v>
      </c>
      <c r="D28" s="168" t="s">
        <v>119</v>
      </c>
      <c r="E28" s="168" t="s">
        <v>81</v>
      </c>
      <c r="F28" s="169">
        <v>27</v>
      </c>
      <c r="G28" s="170"/>
      <c r="H28" s="170"/>
      <c r="I28" s="170">
        <f t="shared" si="0"/>
        <v>0</v>
      </c>
      <c r="J28" s="168">
        <f t="shared" si="1"/>
        <v>1043.28</v>
      </c>
      <c r="K28" s="1">
        <f t="shared" si="2"/>
        <v>0</v>
      </c>
      <c r="L28" s="1"/>
      <c r="M28" s="1">
        <f t="shared" si="6"/>
        <v>0</v>
      </c>
      <c r="N28" s="1">
        <v>38.64</v>
      </c>
      <c r="O28" s="1"/>
      <c r="P28" s="167">
        <f t="shared" si="4"/>
        <v>3.3000000000000002E-2</v>
      </c>
      <c r="Q28" s="173"/>
      <c r="R28" s="173">
        <v>1.24E-3</v>
      </c>
      <c r="S28" s="167">
        <f t="shared" si="5"/>
        <v>0</v>
      </c>
      <c r="X28">
        <v>0</v>
      </c>
      <c r="Z28">
        <v>0</v>
      </c>
    </row>
    <row r="29" spans="1:26" ht="24.95" customHeight="1" x14ac:dyDescent="0.25">
      <c r="A29" s="171">
        <v>19</v>
      </c>
      <c r="B29" s="168" t="s">
        <v>115</v>
      </c>
      <c r="C29" s="172" t="s">
        <v>120</v>
      </c>
      <c r="D29" s="168" t="s">
        <v>121</v>
      </c>
      <c r="E29" s="168" t="s">
        <v>81</v>
      </c>
      <c r="F29" s="169">
        <v>2</v>
      </c>
      <c r="G29" s="170"/>
      <c r="H29" s="170"/>
      <c r="I29" s="170">
        <f t="shared" si="0"/>
        <v>0</v>
      </c>
      <c r="J29" s="168">
        <f t="shared" si="1"/>
        <v>93.84</v>
      </c>
      <c r="K29" s="1">
        <f t="shared" si="2"/>
        <v>0</v>
      </c>
      <c r="L29" s="1"/>
      <c r="M29" s="1">
        <f t="shared" si="6"/>
        <v>0</v>
      </c>
      <c r="N29" s="1">
        <v>46.92</v>
      </c>
      <c r="O29" s="1"/>
      <c r="P29" s="167">
        <f t="shared" si="4"/>
        <v>4.0000000000000001E-3</v>
      </c>
      <c r="Q29" s="173"/>
      <c r="R29" s="173">
        <v>2E-3</v>
      </c>
      <c r="S29" s="167">
        <f t="shared" si="5"/>
        <v>0</v>
      </c>
      <c r="X29">
        <v>0</v>
      </c>
      <c r="Z29">
        <v>0</v>
      </c>
    </row>
    <row r="30" spans="1:26" ht="24.95" customHeight="1" x14ac:dyDescent="0.25">
      <c r="A30" s="171">
        <v>20</v>
      </c>
      <c r="B30" s="168" t="s">
        <v>115</v>
      </c>
      <c r="C30" s="172" t="s">
        <v>122</v>
      </c>
      <c r="D30" s="168" t="s">
        <v>123</v>
      </c>
      <c r="E30" s="168" t="s">
        <v>81</v>
      </c>
      <c r="F30" s="169">
        <v>24</v>
      </c>
      <c r="G30" s="170"/>
      <c r="H30" s="170"/>
      <c r="I30" s="170">
        <f t="shared" si="0"/>
        <v>0</v>
      </c>
      <c r="J30" s="168">
        <f t="shared" si="1"/>
        <v>167.28</v>
      </c>
      <c r="K30" s="1">
        <f t="shared" si="2"/>
        <v>0</v>
      </c>
      <c r="L30" s="1"/>
      <c r="M30" s="1">
        <f t="shared" si="6"/>
        <v>0</v>
      </c>
      <c r="N30" s="1">
        <v>6.97</v>
      </c>
      <c r="O30" s="1"/>
      <c r="P30" s="167">
        <f t="shared" si="4"/>
        <v>0</v>
      </c>
      <c r="Q30" s="173"/>
      <c r="R30" s="173">
        <v>0</v>
      </c>
      <c r="S30" s="167">
        <f t="shared" si="5"/>
        <v>0</v>
      </c>
      <c r="X30">
        <v>0</v>
      </c>
      <c r="Z30">
        <v>0</v>
      </c>
    </row>
    <row r="31" spans="1:26" ht="24.95" customHeight="1" x14ac:dyDescent="0.25">
      <c r="A31" s="171">
        <v>21</v>
      </c>
      <c r="B31" s="168" t="s">
        <v>124</v>
      </c>
      <c r="C31" s="172" t="s">
        <v>125</v>
      </c>
      <c r="D31" s="168" t="s">
        <v>126</v>
      </c>
      <c r="E31" s="168" t="s">
        <v>81</v>
      </c>
      <c r="F31" s="169">
        <v>3</v>
      </c>
      <c r="G31" s="170"/>
      <c r="H31" s="170"/>
      <c r="I31" s="170">
        <f t="shared" si="0"/>
        <v>0</v>
      </c>
      <c r="J31" s="168">
        <f t="shared" si="1"/>
        <v>289.8</v>
      </c>
      <c r="K31" s="1">
        <f t="shared" si="2"/>
        <v>0</v>
      </c>
      <c r="L31" s="1"/>
      <c r="M31" s="1">
        <f t="shared" si="6"/>
        <v>0</v>
      </c>
      <c r="N31" s="1">
        <v>96.6</v>
      </c>
      <c r="O31" s="1"/>
      <c r="P31" s="167">
        <f t="shared" si="4"/>
        <v>3.9E-2</v>
      </c>
      <c r="Q31" s="173"/>
      <c r="R31" s="173">
        <v>1.2999999999999999E-2</v>
      </c>
      <c r="S31" s="167">
        <f t="shared" si="5"/>
        <v>0</v>
      </c>
      <c r="X31">
        <v>0</v>
      </c>
      <c r="Z31">
        <v>0</v>
      </c>
    </row>
    <row r="32" spans="1:26" ht="24.95" customHeight="1" x14ac:dyDescent="0.25">
      <c r="A32" s="171">
        <v>22</v>
      </c>
      <c r="B32" s="168" t="s">
        <v>124</v>
      </c>
      <c r="C32" s="172" t="s">
        <v>127</v>
      </c>
      <c r="D32" s="168" t="s">
        <v>128</v>
      </c>
      <c r="E32" s="168" t="s">
        <v>81</v>
      </c>
      <c r="F32" s="169">
        <v>1</v>
      </c>
      <c r="G32" s="170"/>
      <c r="H32" s="170"/>
      <c r="I32" s="170">
        <f t="shared" si="0"/>
        <v>0</v>
      </c>
      <c r="J32" s="168">
        <f t="shared" si="1"/>
        <v>105.8</v>
      </c>
      <c r="K32" s="1">
        <f t="shared" si="2"/>
        <v>0</v>
      </c>
      <c r="L32" s="1"/>
      <c r="M32" s="1">
        <f t="shared" si="6"/>
        <v>0</v>
      </c>
      <c r="N32" s="1">
        <v>105.8</v>
      </c>
      <c r="O32" s="1"/>
      <c r="P32" s="167">
        <f t="shared" si="4"/>
        <v>0.01</v>
      </c>
      <c r="Q32" s="173"/>
      <c r="R32" s="173">
        <v>0.01</v>
      </c>
      <c r="S32" s="167">
        <f t="shared" si="5"/>
        <v>0</v>
      </c>
      <c r="X32">
        <v>0</v>
      </c>
      <c r="Z32">
        <v>0</v>
      </c>
    </row>
    <row r="33" spans="1:26" ht="24.95" customHeight="1" x14ac:dyDescent="0.25">
      <c r="A33" s="171">
        <v>23</v>
      </c>
      <c r="B33" s="168" t="s">
        <v>124</v>
      </c>
      <c r="C33" s="172" t="s">
        <v>129</v>
      </c>
      <c r="D33" s="168" t="s">
        <v>130</v>
      </c>
      <c r="E33" s="168" t="s">
        <v>81</v>
      </c>
      <c r="F33" s="169">
        <v>21</v>
      </c>
      <c r="G33" s="170"/>
      <c r="H33" s="170"/>
      <c r="I33" s="170">
        <f t="shared" si="0"/>
        <v>0</v>
      </c>
      <c r="J33" s="168">
        <f t="shared" si="1"/>
        <v>2173.5</v>
      </c>
      <c r="K33" s="1">
        <f t="shared" si="2"/>
        <v>0</v>
      </c>
      <c r="L33" s="1"/>
      <c r="M33" s="1">
        <f t="shared" si="6"/>
        <v>0</v>
      </c>
      <c r="N33" s="1">
        <v>103.5</v>
      </c>
      <c r="O33" s="1"/>
      <c r="P33" s="167">
        <f t="shared" si="4"/>
        <v>0.378</v>
      </c>
      <c r="Q33" s="173"/>
      <c r="R33" s="173">
        <v>1.7999999999999999E-2</v>
      </c>
      <c r="S33" s="167">
        <f t="shared" si="5"/>
        <v>0</v>
      </c>
      <c r="X33">
        <v>0</v>
      </c>
      <c r="Z33">
        <v>0</v>
      </c>
    </row>
    <row r="34" spans="1:26" ht="24.95" customHeight="1" x14ac:dyDescent="0.25">
      <c r="A34" s="171">
        <v>24</v>
      </c>
      <c r="B34" s="168" t="s">
        <v>124</v>
      </c>
      <c r="C34" s="172" t="s">
        <v>131</v>
      </c>
      <c r="D34" s="168" t="s">
        <v>132</v>
      </c>
      <c r="E34" s="168" t="s">
        <v>81</v>
      </c>
      <c r="F34" s="169">
        <v>5</v>
      </c>
      <c r="G34" s="170"/>
      <c r="H34" s="170"/>
      <c r="I34" s="170">
        <f t="shared" si="0"/>
        <v>0</v>
      </c>
      <c r="J34" s="168">
        <f t="shared" si="1"/>
        <v>151.05000000000001</v>
      </c>
      <c r="K34" s="1">
        <f t="shared" si="2"/>
        <v>0</v>
      </c>
      <c r="L34" s="1"/>
      <c r="M34" s="1">
        <f t="shared" si="6"/>
        <v>0</v>
      </c>
      <c r="N34" s="1">
        <v>30.21</v>
      </c>
      <c r="O34" s="1"/>
      <c r="P34" s="167">
        <f t="shared" si="4"/>
        <v>7.2999999999999995E-2</v>
      </c>
      <c r="Q34" s="173"/>
      <c r="R34" s="173">
        <v>1.4500000000000001E-2</v>
      </c>
      <c r="S34" s="167">
        <f t="shared" si="5"/>
        <v>0</v>
      </c>
      <c r="X34">
        <v>0</v>
      </c>
      <c r="Z34">
        <v>0</v>
      </c>
    </row>
    <row r="35" spans="1:26" ht="24.95" customHeight="1" x14ac:dyDescent="0.25">
      <c r="A35" s="171">
        <v>25</v>
      </c>
      <c r="B35" s="168" t="s">
        <v>124</v>
      </c>
      <c r="C35" s="172" t="s">
        <v>133</v>
      </c>
      <c r="D35" s="168" t="s">
        <v>134</v>
      </c>
      <c r="E35" s="168" t="s">
        <v>81</v>
      </c>
      <c r="F35" s="169">
        <v>22</v>
      </c>
      <c r="G35" s="170"/>
      <c r="H35" s="170"/>
      <c r="I35" s="170">
        <f t="shared" si="0"/>
        <v>0</v>
      </c>
      <c r="J35" s="168">
        <f t="shared" si="1"/>
        <v>550.44000000000005</v>
      </c>
      <c r="K35" s="1">
        <f t="shared" si="2"/>
        <v>0</v>
      </c>
      <c r="L35" s="1"/>
      <c r="M35" s="1">
        <f t="shared" si="6"/>
        <v>0</v>
      </c>
      <c r="N35" s="1">
        <v>25.02</v>
      </c>
      <c r="O35" s="1"/>
      <c r="P35" s="167">
        <f t="shared" si="4"/>
        <v>0.27500000000000002</v>
      </c>
      <c r="Q35" s="173"/>
      <c r="R35" s="173">
        <v>1.2500000000000001E-2</v>
      </c>
      <c r="S35" s="167">
        <f t="shared" si="5"/>
        <v>0</v>
      </c>
      <c r="X35">
        <v>0</v>
      </c>
      <c r="Z35">
        <v>0</v>
      </c>
    </row>
    <row r="36" spans="1:26" x14ac:dyDescent="0.25">
      <c r="A36" s="156"/>
      <c r="B36" s="156"/>
      <c r="C36" s="156"/>
      <c r="D36" s="156" t="s">
        <v>65</v>
      </c>
      <c r="E36" s="156"/>
      <c r="F36" s="167"/>
      <c r="G36" s="159">
        <f>ROUND((SUM(L10:L35))/1,2)</f>
        <v>0</v>
      </c>
      <c r="H36" s="159">
        <f>ROUND((SUM(M10:M35))/1,2)</f>
        <v>0</v>
      </c>
      <c r="I36" s="159">
        <f>ROUND((SUM(I10:I35))/1,2)</f>
        <v>0</v>
      </c>
      <c r="J36" s="156"/>
      <c r="K36" s="156"/>
      <c r="L36" s="156">
        <f>ROUND((SUM(L10:L35))/1,2)</f>
        <v>0</v>
      </c>
      <c r="M36" s="156">
        <f>ROUND((SUM(M10:M35))/1,2)</f>
        <v>0</v>
      </c>
      <c r="N36" s="156"/>
      <c r="O36" s="156"/>
      <c r="P36" s="174">
        <f>ROUND((SUM(P10:P35))/1,2)</f>
        <v>1.02</v>
      </c>
      <c r="Q36" s="153"/>
      <c r="R36" s="153"/>
      <c r="S36" s="174">
        <f>ROUND((SUM(S10:S35))/1,2)</f>
        <v>1.48</v>
      </c>
      <c r="T36" s="153"/>
      <c r="U36" s="153"/>
      <c r="V36" s="153"/>
      <c r="W36" s="153"/>
      <c r="X36" s="153"/>
      <c r="Y36" s="153"/>
      <c r="Z36" s="153"/>
    </row>
    <row r="37" spans="1:26" x14ac:dyDescent="0.25">
      <c r="A37" s="1"/>
      <c r="B37" s="1"/>
      <c r="C37" s="1"/>
      <c r="D37" s="1"/>
      <c r="E37" s="1"/>
      <c r="F37" s="163"/>
      <c r="G37" s="149"/>
      <c r="H37" s="149"/>
      <c r="I37" s="149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6"/>
      <c r="B38" s="156"/>
      <c r="C38" s="156"/>
      <c r="D38" s="156" t="s">
        <v>66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>
        <v>26</v>
      </c>
      <c r="B39" s="168" t="s">
        <v>135</v>
      </c>
      <c r="C39" s="172" t="s">
        <v>136</v>
      </c>
      <c r="D39" s="168" t="s">
        <v>137</v>
      </c>
      <c r="E39" s="168" t="s">
        <v>138</v>
      </c>
      <c r="F39" s="169">
        <v>43.234999999999999</v>
      </c>
      <c r="G39" s="170"/>
      <c r="H39" s="170"/>
      <c r="I39" s="170">
        <f>ROUND(F39*(G39+H39),2)</f>
        <v>0</v>
      </c>
      <c r="J39" s="168">
        <f>ROUND(F39*(N39),2)</f>
        <v>493.74</v>
      </c>
      <c r="K39" s="1">
        <f>ROUND(F39*(O39),2)</f>
        <v>0</v>
      </c>
      <c r="L39" s="1">
        <f>ROUND(F39*(G39+H39),2)</f>
        <v>0</v>
      </c>
      <c r="M39" s="1"/>
      <c r="N39" s="1">
        <v>11.42</v>
      </c>
      <c r="O39" s="1"/>
      <c r="P39" s="167">
        <f>ROUND(F39*(R39),3)</f>
        <v>0.161</v>
      </c>
      <c r="Q39" s="173"/>
      <c r="R39" s="173">
        <v>3.715E-3</v>
      </c>
      <c r="S39" s="167">
        <f>ROUND(F39*(X39),3)</f>
        <v>0</v>
      </c>
      <c r="X39">
        <v>0</v>
      </c>
      <c r="Z39">
        <v>0</v>
      </c>
    </row>
    <row r="40" spans="1:26" ht="24.95" customHeight="1" x14ac:dyDescent="0.25">
      <c r="A40" s="171">
        <v>27</v>
      </c>
      <c r="B40" s="168" t="s">
        <v>135</v>
      </c>
      <c r="C40" s="172" t="s">
        <v>139</v>
      </c>
      <c r="D40" s="168" t="s">
        <v>140</v>
      </c>
      <c r="E40" s="168" t="s">
        <v>110</v>
      </c>
      <c r="F40" s="169">
        <v>0.68981442500000001</v>
      </c>
      <c r="G40" s="170"/>
      <c r="H40" s="170"/>
      <c r="I40" s="170">
        <f>ROUND(F40*(G40+H40),2)</f>
        <v>0</v>
      </c>
      <c r="J40" s="168">
        <f>ROUND(F40*(N40),2)</f>
        <v>10.11</v>
      </c>
      <c r="K40" s="1">
        <f>ROUND(F40*(O40),2)</f>
        <v>0</v>
      </c>
      <c r="L40" s="1">
        <f>ROUND(F40*(G40+H40),2)</f>
        <v>0</v>
      </c>
      <c r="M40" s="1"/>
      <c r="N40" s="1">
        <v>14.66</v>
      </c>
      <c r="O40" s="1"/>
      <c r="P40" s="167">
        <f>ROUND(F40*(R40),3)</f>
        <v>0</v>
      </c>
      <c r="Q40" s="173"/>
      <c r="R40" s="173">
        <v>0</v>
      </c>
      <c r="S40" s="167">
        <f>ROUND(F40*(X40),3)</f>
        <v>0</v>
      </c>
      <c r="X40">
        <v>0</v>
      </c>
      <c r="Z40">
        <v>0</v>
      </c>
    </row>
    <row r="41" spans="1:26" ht="24.95" customHeight="1" x14ac:dyDescent="0.25">
      <c r="A41" s="171">
        <v>28</v>
      </c>
      <c r="B41" s="168" t="s">
        <v>141</v>
      </c>
      <c r="C41" s="172" t="s">
        <v>142</v>
      </c>
      <c r="D41" s="168" t="s">
        <v>143</v>
      </c>
      <c r="E41" s="168" t="s">
        <v>138</v>
      </c>
      <c r="F41" s="169">
        <v>44.099699999999999</v>
      </c>
      <c r="G41" s="170"/>
      <c r="H41" s="170"/>
      <c r="I41" s="170">
        <f>ROUND(F41*(G41+H41),2)</f>
        <v>0</v>
      </c>
      <c r="J41" s="168">
        <f>ROUND(F41*(N41),2)</f>
        <v>486.86</v>
      </c>
      <c r="K41" s="1">
        <f>ROUND(F41*(O41),2)</f>
        <v>0</v>
      </c>
      <c r="L41" s="1"/>
      <c r="M41" s="1">
        <f>ROUND(F41*(G41+H41),2)</f>
        <v>0</v>
      </c>
      <c r="N41" s="1">
        <v>11.04</v>
      </c>
      <c r="O41" s="1"/>
      <c r="P41" s="167">
        <f>ROUND(F41*(R41),3)</f>
        <v>0.52900000000000003</v>
      </c>
      <c r="Q41" s="173"/>
      <c r="R41" s="173">
        <v>1.2E-2</v>
      </c>
      <c r="S41" s="167">
        <f>ROUND(F41*(X41),3)</f>
        <v>0</v>
      </c>
      <c r="X41">
        <v>0</v>
      </c>
      <c r="Z41">
        <v>0</v>
      </c>
    </row>
    <row r="42" spans="1:26" x14ac:dyDescent="0.25">
      <c r="A42" s="156"/>
      <c r="B42" s="156"/>
      <c r="C42" s="156"/>
      <c r="D42" s="156" t="s">
        <v>66</v>
      </c>
      <c r="E42" s="156"/>
      <c r="F42" s="167"/>
      <c r="G42" s="159">
        <f>ROUND((SUM(L38:L41))/1,2)</f>
        <v>0</v>
      </c>
      <c r="H42" s="159">
        <f>ROUND((SUM(M38:M41))/1,2)</f>
        <v>0</v>
      </c>
      <c r="I42" s="159">
        <f>ROUND((SUM(I38:I41))/1,2)</f>
        <v>0</v>
      </c>
      <c r="J42" s="156"/>
      <c r="K42" s="156"/>
      <c r="L42" s="156">
        <f>ROUND((SUM(L38:L41))/1,2)</f>
        <v>0</v>
      </c>
      <c r="M42" s="156">
        <f>ROUND((SUM(M38:M41))/1,2)</f>
        <v>0</v>
      </c>
      <c r="N42" s="156"/>
      <c r="O42" s="156"/>
      <c r="P42" s="174">
        <f>ROUND((SUM(P38:P41))/1,2)</f>
        <v>0.69</v>
      </c>
      <c r="Q42" s="153"/>
      <c r="R42" s="153"/>
      <c r="S42" s="174">
        <f>ROUND((SUM(S38:S41))/1,2)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67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>
        <v>29</v>
      </c>
      <c r="B45" s="168" t="s">
        <v>144</v>
      </c>
      <c r="C45" s="172" t="s">
        <v>145</v>
      </c>
      <c r="D45" s="168" t="s">
        <v>146</v>
      </c>
      <c r="E45" s="168" t="s">
        <v>138</v>
      </c>
      <c r="F45" s="169">
        <v>131.64500000000001</v>
      </c>
      <c r="G45" s="170"/>
      <c r="H45" s="170"/>
      <c r="I45" s="170">
        <f>ROUND(F45*(G45+H45),2)</f>
        <v>0</v>
      </c>
      <c r="J45" s="168">
        <f>ROUND(F45*(N45),2)</f>
        <v>1912.8</v>
      </c>
      <c r="K45" s="1">
        <f>ROUND(F45*(O45),2)</f>
        <v>0</v>
      </c>
      <c r="L45" s="1">
        <f>ROUND(F45*(G45+H45),2)</f>
        <v>0</v>
      </c>
      <c r="M45" s="1"/>
      <c r="N45" s="1">
        <v>14.53</v>
      </c>
      <c r="O45" s="1"/>
      <c r="P45" s="167">
        <f>ROUND(F45*(R45),3)</f>
        <v>6.6000000000000003E-2</v>
      </c>
      <c r="Q45" s="173"/>
      <c r="R45" s="173">
        <v>4.9830600000000001E-4</v>
      </c>
      <c r="S45" s="167">
        <f>ROUND(F45*(X45),3)</f>
        <v>0</v>
      </c>
      <c r="X45">
        <v>0</v>
      </c>
      <c r="Z45">
        <v>0</v>
      </c>
    </row>
    <row r="46" spans="1:26" ht="24.95" customHeight="1" x14ac:dyDescent="0.25">
      <c r="A46" s="171">
        <v>30</v>
      </c>
      <c r="B46" s="168" t="s">
        <v>144</v>
      </c>
      <c r="C46" s="172" t="s">
        <v>147</v>
      </c>
      <c r="D46" s="168" t="s">
        <v>148</v>
      </c>
      <c r="E46" s="168" t="s">
        <v>110</v>
      </c>
      <c r="F46" s="169">
        <v>2.8854353933699999</v>
      </c>
      <c r="G46" s="170"/>
      <c r="H46" s="170"/>
      <c r="I46" s="170">
        <f>ROUND(F46*(G46+H46),2)</f>
        <v>0</v>
      </c>
      <c r="J46" s="168">
        <f>ROUND(F46*(N46),2)</f>
        <v>42.3</v>
      </c>
      <c r="K46" s="1">
        <f>ROUND(F46*(O46),2)</f>
        <v>0</v>
      </c>
      <c r="L46" s="1">
        <f>ROUND(F46*(G46+H46),2)</f>
        <v>0</v>
      </c>
      <c r="M46" s="1"/>
      <c r="N46" s="1">
        <v>14.66</v>
      </c>
      <c r="O46" s="1"/>
      <c r="P46" s="167">
        <f>ROUND(F46*(R46),3)</f>
        <v>0</v>
      </c>
      <c r="Q46" s="173"/>
      <c r="R46" s="173">
        <v>0</v>
      </c>
      <c r="S46" s="167">
        <f>ROUND(F46*(X46),3)</f>
        <v>0</v>
      </c>
      <c r="X46">
        <v>0</v>
      </c>
      <c r="Z46">
        <v>0</v>
      </c>
    </row>
    <row r="47" spans="1:26" ht="24.95" customHeight="1" x14ac:dyDescent="0.25">
      <c r="A47" s="171">
        <v>31</v>
      </c>
      <c r="B47" s="168" t="s">
        <v>141</v>
      </c>
      <c r="C47" s="172" t="s">
        <v>149</v>
      </c>
      <c r="D47" s="168" t="s">
        <v>150</v>
      </c>
      <c r="E47" s="168" t="s">
        <v>151</v>
      </c>
      <c r="F47" s="169">
        <v>134.27789999999999</v>
      </c>
      <c r="G47" s="170"/>
      <c r="H47" s="170"/>
      <c r="I47" s="170">
        <f>ROUND(F47*(G47+H47),2)</f>
        <v>0</v>
      </c>
      <c r="J47" s="168">
        <f>ROUND(F47*(N47),2)</f>
        <v>988.29</v>
      </c>
      <c r="K47" s="1">
        <f>ROUND(F47*(O47),2)</f>
        <v>0</v>
      </c>
      <c r="L47" s="1"/>
      <c r="M47" s="1">
        <f>ROUND(F47*(G47+H47),2)</f>
        <v>0</v>
      </c>
      <c r="N47" s="1">
        <v>7.36</v>
      </c>
      <c r="O47" s="1"/>
      <c r="P47" s="167">
        <f>ROUND(F47*(R47),3)</f>
        <v>2.82</v>
      </c>
      <c r="Q47" s="173"/>
      <c r="R47" s="173">
        <v>2.1000000000000001E-2</v>
      </c>
      <c r="S47" s="167">
        <f>ROUND(F47*(X47),3)</f>
        <v>0</v>
      </c>
      <c r="X47">
        <v>0</v>
      </c>
      <c r="Z47">
        <v>0</v>
      </c>
    </row>
    <row r="48" spans="1:26" x14ac:dyDescent="0.25">
      <c r="A48" s="156"/>
      <c r="B48" s="156"/>
      <c r="C48" s="156"/>
      <c r="D48" s="156" t="s">
        <v>67</v>
      </c>
      <c r="E48" s="156"/>
      <c r="F48" s="167"/>
      <c r="G48" s="159">
        <f>ROUND((SUM(L44:L47))/1,2)</f>
        <v>0</v>
      </c>
      <c r="H48" s="159">
        <f>ROUND((SUM(M44:M47))/1,2)</f>
        <v>0</v>
      </c>
      <c r="I48" s="159">
        <f>ROUND((SUM(I44:I47))/1,2)</f>
        <v>0</v>
      </c>
      <c r="J48" s="156"/>
      <c r="K48" s="156"/>
      <c r="L48" s="156">
        <f>ROUND((SUM(L44:L47))/1,2)</f>
        <v>0</v>
      </c>
      <c r="M48" s="156">
        <f>ROUND((SUM(M44:M47))/1,2)</f>
        <v>0</v>
      </c>
      <c r="N48" s="156"/>
      <c r="O48" s="156"/>
      <c r="P48" s="174">
        <f>ROUND((SUM(P44:P47))/1,2)</f>
        <v>2.89</v>
      </c>
      <c r="S48" s="167">
        <f>ROUND((SUM(S44:S47))/1,2)</f>
        <v>0</v>
      </c>
    </row>
    <row r="49" spans="1:26" x14ac:dyDescent="0.25">
      <c r="A49" s="1"/>
      <c r="B49" s="1"/>
      <c r="C49" s="1"/>
      <c r="D49" s="1"/>
      <c r="E49" s="1"/>
      <c r="F49" s="163"/>
      <c r="G49" s="149"/>
      <c r="H49" s="149"/>
      <c r="I49" s="149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6"/>
      <c r="B50" s="156"/>
      <c r="C50" s="156"/>
      <c r="D50" s="2" t="s">
        <v>64</v>
      </c>
      <c r="E50" s="156"/>
      <c r="F50" s="167"/>
      <c r="G50" s="159">
        <f>ROUND((SUM(L9:L49))/2,2)</f>
        <v>0</v>
      </c>
      <c r="H50" s="159">
        <f>ROUND((SUM(M9:M49))/2,2)</f>
        <v>0</v>
      </c>
      <c r="I50" s="159">
        <f>ROUND((SUM(I9:I49))/2,2)</f>
        <v>0</v>
      </c>
      <c r="J50" s="156"/>
      <c r="K50" s="156"/>
      <c r="L50" s="156">
        <f>ROUND((SUM(L9:L49))/2,2)</f>
        <v>0</v>
      </c>
      <c r="M50" s="156">
        <f>ROUND((SUM(M9:M49))/2,2)</f>
        <v>0</v>
      </c>
      <c r="N50" s="156"/>
      <c r="O50" s="156"/>
      <c r="P50" s="174">
        <f>ROUND((SUM(P9:P49))/2,2)</f>
        <v>4.5999999999999996</v>
      </c>
      <c r="S50" s="174">
        <f>ROUND((SUM(S9:S49))/2,2)</f>
        <v>1.48</v>
      </c>
    </row>
    <row r="51" spans="1:26" x14ac:dyDescent="0.25">
      <c r="A51" s="175"/>
      <c r="B51" s="175"/>
      <c r="C51" s="175"/>
      <c r="D51" s="175"/>
      <c r="E51" s="175"/>
      <c r="F51" s="176" t="s">
        <v>68</v>
      </c>
      <c r="G51" s="177">
        <f>ROUND((SUM(L9:L50))/3,2)</f>
        <v>0</v>
      </c>
      <c r="H51" s="177">
        <f>ROUND((SUM(M9:M50))/3,2)</f>
        <v>0</v>
      </c>
      <c r="I51" s="177">
        <f>ROUND((SUM(I9:I50))/3,2)</f>
        <v>0</v>
      </c>
      <c r="J51" s="175"/>
      <c r="K51" s="175"/>
      <c r="L51" s="175">
        <f>ROUND((SUM(L9:L50))/3,2)</f>
        <v>0</v>
      </c>
      <c r="M51" s="175">
        <f>ROUND((SUM(M9:M50))/3,2)</f>
        <v>0</v>
      </c>
      <c r="N51" s="175"/>
      <c r="O51" s="175"/>
      <c r="P51" s="176">
        <f>ROUND((SUM(P9:P50))/3,2)</f>
        <v>4.5999999999999996</v>
      </c>
      <c r="S51" s="176">
        <f>ROUND((SUM(S9:S50))/3,2)</f>
        <v>1.48</v>
      </c>
      <c r="Z51">
        <f>(SUM(Z9:Z50))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umývariek a WC v budovách MŠ Sačurov / Vlastný - oprávnené náklady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152</v>
      </c>
      <c r="C3" s="41"/>
      <c r="D3" s="42"/>
      <c r="E3" s="42"/>
      <c r="F3" s="42"/>
      <c r="G3" s="44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10249'!B14</f>
        <v>0</v>
      </c>
      <c r="E16" s="97">
        <f>'Rekap 10249'!C14</f>
        <v>0</v>
      </c>
      <c r="F16" s="106">
        <f>'Rekap 10249'!D14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10249'!B25</f>
        <v>0</v>
      </c>
      <c r="E17" s="76">
        <f>'Rekap 10249'!C25</f>
        <v>0</v>
      </c>
      <c r="F17" s="81">
        <f>'Rekap 10249'!D25</f>
        <v>0</v>
      </c>
      <c r="G17" s="61">
        <v>7</v>
      </c>
      <c r="H17" s="116" t="s">
        <v>35</v>
      </c>
      <c r="I17" s="129"/>
      <c r="J17" s="127">
        <f>'SO 10249'!Z127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10249'!B29</f>
        <v>0</v>
      </c>
      <c r="E18" s="77">
        <f>'Rekap 10249'!C29</f>
        <v>0</v>
      </c>
      <c r="F18" s="82">
        <f>'Rekap 10249'!D29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10249'!K9:'SO 10249'!K127)</f>
        <v>0</v>
      </c>
      <c r="J29" s="119">
        <f>ROUND(((ROUND(I29,2)*20)/100),2)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10249'!K9:'SO 10249'!K127)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x14ac:dyDescent="0.25">
      <c r="A10" s="154" t="s">
        <v>153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154</v>
      </c>
      <c r="B11" s="157">
        <f>'SO 10249'!L16</f>
        <v>0</v>
      </c>
      <c r="C11" s="157">
        <f>'SO 10249'!M16</f>
        <v>0</v>
      </c>
      <c r="D11" s="157">
        <f>'SO 10249'!I16</f>
        <v>0</v>
      </c>
      <c r="E11" s="158">
        <f>'SO 10249'!P16</f>
        <v>10.97</v>
      </c>
      <c r="F11" s="158">
        <f>'SO 10249'!S16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155</v>
      </c>
      <c r="B12" s="157">
        <f>'SO 10249'!L29</f>
        <v>0</v>
      </c>
      <c r="C12" s="157">
        <f>'SO 10249'!M29</f>
        <v>0</v>
      </c>
      <c r="D12" s="157">
        <f>'SO 10249'!I29</f>
        <v>0</v>
      </c>
      <c r="E12" s="158">
        <f>'SO 10249'!P29</f>
        <v>0</v>
      </c>
      <c r="F12" s="158">
        <f>'SO 10249'!S29</f>
        <v>14.57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156</v>
      </c>
      <c r="B13" s="157">
        <f>'SO 10249'!L33</f>
        <v>0</v>
      </c>
      <c r="C13" s="157">
        <f>'SO 10249'!M33</f>
        <v>0</v>
      </c>
      <c r="D13" s="157">
        <f>'SO 10249'!I33</f>
        <v>0</v>
      </c>
      <c r="E13" s="158">
        <f>'SO 10249'!P33</f>
        <v>0</v>
      </c>
      <c r="F13" s="158">
        <f>'SO 10249'!S33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153</v>
      </c>
      <c r="B14" s="159">
        <f>'SO 10249'!L35</f>
        <v>0</v>
      </c>
      <c r="C14" s="159">
        <f>'SO 10249'!M35</f>
        <v>0</v>
      </c>
      <c r="D14" s="159">
        <f>'SO 10249'!I35</f>
        <v>0</v>
      </c>
      <c r="E14" s="160">
        <f>'SO 10249'!P35</f>
        <v>10.97</v>
      </c>
      <c r="F14" s="160">
        <f>'SO 10249'!S35</f>
        <v>14.57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64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157</v>
      </c>
      <c r="B17" s="157">
        <f>'SO 10249'!L46</f>
        <v>0</v>
      </c>
      <c r="C17" s="157">
        <f>'SO 10249'!M46</f>
        <v>0</v>
      </c>
      <c r="D17" s="157">
        <f>'SO 10249'!I46</f>
        <v>0</v>
      </c>
      <c r="E17" s="158">
        <f>'SO 10249'!P46</f>
        <v>0.01</v>
      </c>
      <c r="F17" s="158">
        <f>'SO 10249'!S46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158</v>
      </c>
      <c r="B18" s="157">
        <f>'SO 10249'!L58</f>
        <v>0</v>
      </c>
      <c r="C18" s="157">
        <f>'SO 10249'!M58</f>
        <v>0</v>
      </c>
      <c r="D18" s="157">
        <f>'SO 10249'!I58</f>
        <v>0</v>
      </c>
      <c r="E18" s="158">
        <f>'SO 10249'!P58</f>
        <v>0.1</v>
      </c>
      <c r="F18" s="158">
        <f>'SO 10249'!S58</f>
        <v>0.13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159</v>
      </c>
      <c r="B19" s="157">
        <f>'SO 10249'!L69</f>
        <v>0</v>
      </c>
      <c r="C19" s="157">
        <f>'SO 10249'!M69</f>
        <v>0</v>
      </c>
      <c r="D19" s="157">
        <f>'SO 10249'!I69</f>
        <v>0</v>
      </c>
      <c r="E19" s="158">
        <f>'SO 10249'!P69</f>
        <v>0.06</v>
      </c>
      <c r="F19" s="158">
        <f>'SO 10249'!S69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65</v>
      </c>
      <c r="B20" s="157">
        <f>'SO 10249'!L73</f>
        <v>0</v>
      </c>
      <c r="C20" s="157">
        <f>'SO 10249'!M73</f>
        <v>0</v>
      </c>
      <c r="D20" s="157">
        <f>'SO 10249'!I73</f>
        <v>0</v>
      </c>
      <c r="E20" s="158">
        <f>'SO 10249'!P73</f>
        <v>0</v>
      </c>
      <c r="F20" s="158">
        <f>'SO 10249'!S73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160</v>
      </c>
      <c r="B21" s="157">
        <f>'SO 10249'!L80</f>
        <v>0</v>
      </c>
      <c r="C21" s="157">
        <f>'SO 10249'!M80</f>
        <v>0</v>
      </c>
      <c r="D21" s="157">
        <f>'SO 10249'!I80</f>
        <v>0</v>
      </c>
      <c r="E21" s="158">
        <f>'SO 10249'!P80</f>
        <v>0</v>
      </c>
      <c r="F21" s="158">
        <f>'SO 10249'!S80</f>
        <v>0.12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161</v>
      </c>
      <c r="B22" s="157">
        <f>'SO 10249'!L85</f>
        <v>0</v>
      </c>
      <c r="C22" s="157">
        <f>'SO 10249'!M85</f>
        <v>0</v>
      </c>
      <c r="D22" s="157">
        <f>'SO 10249'!I85</f>
        <v>0</v>
      </c>
      <c r="E22" s="158">
        <f>'SO 10249'!P85</f>
        <v>0.38</v>
      </c>
      <c r="F22" s="158">
        <f>'SO 10249'!S85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162</v>
      </c>
      <c r="B23" s="157">
        <f>'SO 10249'!L95</f>
        <v>0</v>
      </c>
      <c r="C23" s="157">
        <f>'SO 10249'!M95</f>
        <v>0</v>
      </c>
      <c r="D23" s="157">
        <f>'SO 10249'!I95</f>
        <v>0</v>
      </c>
      <c r="E23" s="158">
        <f>'SO 10249'!P95</f>
        <v>0.02</v>
      </c>
      <c r="F23" s="158">
        <f>'SO 10249'!S95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163</v>
      </c>
      <c r="B24" s="157">
        <f>'SO 10249'!L101</f>
        <v>0</v>
      </c>
      <c r="C24" s="157">
        <f>'SO 10249'!M101</f>
        <v>0</v>
      </c>
      <c r="D24" s="157">
        <f>'SO 10249'!I101</f>
        <v>0</v>
      </c>
      <c r="E24" s="158">
        <f>'SO 10249'!P101</f>
        <v>0.04</v>
      </c>
      <c r="F24" s="158">
        <f>'SO 10249'!S101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2" t="s">
        <v>64</v>
      </c>
      <c r="B25" s="159">
        <f>'SO 10249'!L103</f>
        <v>0</v>
      </c>
      <c r="C25" s="159">
        <f>'SO 10249'!M103</f>
        <v>0</v>
      </c>
      <c r="D25" s="159">
        <f>'SO 10249'!I103</f>
        <v>0</v>
      </c>
      <c r="E25" s="160">
        <f>'SO 10249'!P103</f>
        <v>0.62</v>
      </c>
      <c r="F25" s="160">
        <f>'SO 10249'!S103</f>
        <v>0.25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2" t="s">
        <v>164</v>
      </c>
      <c r="B27" s="159"/>
      <c r="C27" s="157"/>
      <c r="D27" s="157"/>
      <c r="E27" s="158"/>
      <c r="F27" s="158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165</v>
      </c>
      <c r="B28" s="157">
        <f>'SO 10249'!L124</f>
        <v>0</v>
      </c>
      <c r="C28" s="157">
        <f>'SO 10249'!M124</f>
        <v>0</v>
      </c>
      <c r="D28" s="157">
        <f>'SO 10249'!I124</f>
        <v>0</v>
      </c>
      <c r="E28" s="158">
        <f>'SO 10249'!P124</f>
        <v>0</v>
      </c>
      <c r="F28" s="158">
        <f>'SO 10249'!S124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2" t="s">
        <v>164</v>
      </c>
      <c r="B29" s="159">
        <f>'SO 10249'!L126</f>
        <v>0</v>
      </c>
      <c r="C29" s="159">
        <f>'SO 10249'!M126</f>
        <v>0</v>
      </c>
      <c r="D29" s="159">
        <f>'SO 10249'!I126</f>
        <v>0</v>
      </c>
      <c r="E29" s="160">
        <f>'SO 10249'!P126</f>
        <v>0</v>
      </c>
      <c r="F29" s="160">
        <f>'SO 10249'!S126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2" t="s">
        <v>68</v>
      </c>
      <c r="B31" s="159">
        <f>'SO 10249'!L127</f>
        <v>0</v>
      </c>
      <c r="C31" s="159">
        <f>'SO 10249'!M127</f>
        <v>0</v>
      </c>
      <c r="D31" s="159">
        <f>'SO 10249'!I127</f>
        <v>0</v>
      </c>
      <c r="E31" s="160">
        <f>'SO 10249'!P127</f>
        <v>11.59</v>
      </c>
      <c r="F31" s="160">
        <f>'SO 10249'!S127</f>
        <v>14.82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workbookViewId="0">
      <pane ySplit="8" topLeftCell="A117" activePane="bottomLeft" state="frozen"/>
      <selection pane="bottomLeft" activeCell="G107" sqref="G107:H123"/>
    </sheetView>
  </sheetViews>
  <sheetFormatPr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69</v>
      </c>
      <c r="B8" s="164" t="s">
        <v>70</v>
      </c>
      <c r="C8" s="164" t="s">
        <v>71</v>
      </c>
      <c r="D8" s="164" t="s">
        <v>72</v>
      </c>
      <c r="E8" s="164" t="s">
        <v>73</v>
      </c>
      <c r="F8" s="164" t="s">
        <v>74</v>
      </c>
      <c r="G8" s="164" t="s">
        <v>53</v>
      </c>
      <c r="H8" s="164" t="s">
        <v>54</v>
      </c>
      <c r="I8" s="164" t="s">
        <v>75</v>
      </c>
      <c r="J8" s="164"/>
      <c r="K8" s="164"/>
      <c r="L8" s="164"/>
      <c r="M8" s="164"/>
      <c r="N8" s="164"/>
      <c r="O8" s="164"/>
      <c r="P8" s="164" t="s">
        <v>76</v>
      </c>
      <c r="Q8" s="161"/>
      <c r="R8" s="161"/>
      <c r="S8" s="164" t="s">
        <v>77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153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154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>
        <v>1</v>
      </c>
      <c r="B11" s="168" t="s">
        <v>166</v>
      </c>
      <c r="C11" s="172" t="s">
        <v>167</v>
      </c>
      <c r="D11" s="168" t="s">
        <v>168</v>
      </c>
      <c r="E11" s="168" t="s">
        <v>138</v>
      </c>
      <c r="F11" s="169">
        <v>131.64500000000001</v>
      </c>
      <c r="G11" s="170"/>
      <c r="H11" s="170"/>
      <c r="I11" s="170">
        <f>ROUND(F11*(G11+H11),2)</f>
        <v>0</v>
      </c>
      <c r="J11" s="168">
        <f>ROUND(F11*(N11),2)</f>
        <v>664.81</v>
      </c>
      <c r="K11" s="1">
        <f>ROUND(F11*(O11),2)</f>
        <v>0</v>
      </c>
      <c r="L11" s="1">
        <f>ROUND(F11*(G11+H11),2)</f>
        <v>0</v>
      </c>
      <c r="M11" s="1"/>
      <c r="N11" s="1">
        <v>5.05</v>
      </c>
      <c r="O11" s="1"/>
      <c r="P11" s="167">
        <f>ROUND(F11*(R11),3)</f>
        <v>5.3840000000000003</v>
      </c>
      <c r="Q11" s="173"/>
      <c r="R11" s="173">
        <v>4.0899999999999999E-2</v>
      </c>
      <c r="S11" s="167">
        <f>ROUND(F11*(X11),3)</f>
        <v>0</v>
      </c>
      <c r="X11">
        <v>0</v>
      </c>
      <c r="Z11">
        <v>0</v>
      </c>
    </row>
    <row r="12" spans="1:26" ht="24.95" customHeight="1" x14ac:dyDescent="0.25">
      <c r="A12" s="171">
        <v>2</v>
      </c>
      <c r="B12" s="168" t="s">
        <v>166</v>
      </c>
      <c r="C12" s="172" t="s">
        <v>169</v>
      </c>
      <c r="D12" s="168" t="s">
        <v>170</v>
      </c>
      <c r="E12" s="168" t="s">
        <v>138</v>
      </c>
      <c r="F12" s="169">
        <v>98.64</v>
      </c>
      <c r="G12" s="170"/>
      <c r="H12" s="170"/>
      <c r="I12" s="170">
        <f>ROUND(F12*(G12+H12),2)</f>
        <v>0</v>
      </c>
      <c r="J12" s="168">
        <f>ROUND(F12*(N12),2)</f>
        <v>63.13</v>
      </c>
      <c r="K12" s="1">
        <f>ROUND(F12*(O12),2)</f>
        <v>0</v>
      </c>
      <c r="L12" s="1">
        <f>ROUND(F12*(G12+H12),2)</f>
        <v>0</v>
      </c>
      <c r="M12" s="1"/>
      <c r="N12" s="1">
        <v>0.64</v>
      </c>
      <c r="O12" s="1"/>
      <c r="P12" s="167">
        <f>ROUND(F12*(R12),3)</f>
        <v>0.03</v>
      </c>
      <c r="Q12" s="173"/>
      <c r="R12" s="173">
        <v>2.9999999999999997E-4</v>
      </c>
      <c r="S12" s="167">
        <f>ROUND(F12*(X12),3)</f>
        <v>0</v>
      </c>
      <c r="X12">
        <v>0</v>
      </c>
      <c r="Z12">
        <v>0</v>
      </c>
    </row>
    <row r="13" spans="1:26" ht="24.95" customHeight="1" x14ac:dyDescent="0.25">
      <c r="A13" s="171">
        <v>3</v>
      </c>
      <c r="B13" s="168" t="s">
        <v>166</v>
      </c>
      <c r="C13" s="172" t="s">
        <v>171</v>
      </c>
      <c r="D13" s="168" t="s">
        <v>172</v>
      </c>
      <c r="E13" s="168" t="s">
        <v>138</v>
      </c>
      <c r="F13" s="169">
        <v>98.64</v>
      </c>
      <c r="G13" s="170"/>
      <c r="H13" s="170"/>
      <c r="I13" s="170">
        <f>ROUND(F13*(G13+H13),2)</f>
        <v>0</v>
      </c>
      <c r="J13" s="168">
        <f>ROUND(F13*(N13),2)</f>
        <v>527.72</v>
      </c>
      <c r="K13" s="1">
        <f>ROUND(F13*(O13),2)</f>
        <v>0</v>
      </c>
      <c r="L13" s="1">
        <f>ROUND(F13*(G13+H13),2)</f>
        <v>0</v>
      </c>
      <c r="M13" s="1"/>
      <c r="N13" s="1">
        <v>5.35</v>
      </c>
      <c r="O13" s="1"/>
      <c r="P13" s="167">
        <f>ROUND(F13*(R13),3)</f>
        <v>0.621</v>
      </c>
      <c r="Q13" s="173"/>
      <c r="R13" s="173">
        <v>6.3E-3</v>
      </c>
      <c r="S13" s="167">
        <f>ROUND(F13*(X13),3)</f>
        <v>0</v>
      </c>
      <c r="X13">
        <v>0</v>
      </c>
      <c r="Z13">
        <v>0</v>
      </c>
    </row>
    <row r="14" spans="1:26" ht="24.95" customHeight="1" x14ac:dyDescent="0.25">
      <c r="A14" s="171">
        <v>4</v>
      </c>
      <c r="B14" s="168" t="s">
        <v>166</v>
      </c>
      <c r="C14" s="172" t="s">
        <v>173</v>
      </c>
      <c r="D14" s="168" t="s">
        <v>174</v>
      </c>
      <c r="E14" s="168" t="s">
        <v>138</v>
      </c>
      <c r="F14" s="169">
        <v>98.64</v>
      </c>
      <c r="G14" s="170"/>
      <c r="H14" s="170"/>
      <c r="I14" s="170">
        <f>ROUND(F14*(G14+H14),2)</f>
        <v>0</v>
      </c>
      <c r="J14" s="168">
        <f>ROUND(F14*(N14),2)</f>
        <v>311.7</v>
      </c>
      <c r="K14" s="1">
        <f>ROUND(F14*(O14),2)</f>
        <v>0</v>
      </c>
      <c r="L14" s="1">
        <f>ROUND(F14*(G14+H14),2)</f>
        <v>0</v>
      </c>
      <c r="M14" s="1"/>
      <c r="N14" s="1">
        <v>3.16</v>
      </c>
      <c r="O14" s="1"/>
      <c r="P14" s="167">
        <f>ROUND(F14*(R14),3)</f>
        <v>0.193</v>
      </c>
      <c r="Q14" s="173"/>
      <c r="R14" s="173">
        <v>1.9599999999999999E-3</v>
      </c>
      <c r="S14" s="167">
        <f>ROUND(F14*(X14),3)</f>
        <v>0</v>
      </c>
      <c r="X14">
        <v>0</v>
      </c>
      <c r="Z14">
        <v>0</v>
      </c>
    </row>
    <row r="15" spans="1:26" ht="24.95" customHeight="1" x14ac:dyDescent="0.25">
      <c r="A15" s="171">
        <v>5</v>
      </c>
      <c r="B15" s="168" t="s">
        <v>166</v>
      </c>
      <c r="C15" s="172" t="s">
        <v>175</v>
      </c>
      <c r="D15" s="168" t="s">
        <v>176</v>
      </c>
      <c r="E15" s="168" t="s">
        <v>138</v>
      </c>
      <c r="F15" s="169">
        <v>43.234999999999999</v>
      </c>
      <c r="G15" s="170"/>
      <c r="H15" s="170"/>
      <c r="I15" s="170">
        <f>ROUND(F15*(G15+H15),2)</f>
        <v>0</v>
      </c>
      <c r="J15" s="168">
        <f>ROUND(F15*(N15),2)</f>
        <v>396.46</v>
      </c>
      <c r="K15" s="1">
        <f>ROUND(F15*(O15),2)</f>
        <v>0</v>
      </c>
      <c r="L15" s="1">
        <f>ROUND(F15*(G15+H15),2)</f>
        <v>0</v>
      </c>
      <c r="M15" s="1"/>
      <c r="N15" s="1">
        <v>9.17</v>
      </c>
      <c r="O15" s="1"/>
      <c r="P15" s="167">
        <f>ROUND(F15*(R15),3)</f>
        <v>4.7430000000000003</v>
      </c>
      <c r="Q15" s="173"/>
      <c r="R15" s="173">
        <v>0.10970000000000001</v>
      </c>
      <c r="S15" s="167">
        <f>ROUND(F15*(X15),3)</f>
        <v>0</v>
      </c>
      <c r="X15">
        <v>0</v>
      </c>
      <c r="Z15">
        <v>0</v>
      </c>
    </row>
    <row r="16" spans="1:26" x14ac:dyDescent="0.25">
      <c r="A16" s="156"/>
      <c r="B16" s="156"/>
      <c r="C16" s="156"/>
      <c r="D16" s="156" t="s">
        <v>154</v>
      </c>
      <c r="E16" s="156"/>
      <c r="F16" s="167"/>
      <c r="G16" s="159">
        <f>ROUND((SUM(L10:L15))/1,2)</f>
        <v>0</v>
      </c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10.97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6"/>
      <c r="B18" s="156"/>
      <c r="C18" s="156"/>
      <c r="D18" s="156" t="s">
        <v>155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95" customHeight="1" x14ac:dyDescent="0.25">
      <c r="A19" s="171">
        <v>6</v>
      </c>
      <c r="B19" s="168" t="s">
        <v>177</v>
      </c>
      <c r="C19" s="172" t="s">
        <v>178</v>
      </c>
      <c r="D19" s="168" t="s">
        <v>179</v>
      </c>
      <c r="E19" s="168" t="s">
        <v>110</v>
      </c>
      <c r="F19" s="169">
        <v>14.5723828</v>
      </c>
      <c r="G19" s="170"/>
      <c r="H19" s="170"/>
      <c r="I19" s="170">
        <f t="shared" ref="I19:I28" si="0">ROUND(F19*(G19+H19),2)</f>
        <v>0</v>
      </c>
      <c r="J19" s="168">
        <f t="shared" ref="J19:J28" si="1">ROUND(F19*(N19),2)</f>
        <v>59.46</v>
      </c>
      <c r="K19" s="1">
        <f t="shared" ref="K19:K28" si="2">ROUND(F19*(O19),2)</f>
        <v>0</v>
      </c>
      <c r="L19" s="1">
        <f t="shared" ref="L19:L28" si="3">ROUND(F19*(G19+H19),2)</f>
        <v>0</v>
      </c>
      <c r="M19" s="1"/>
      <c r="N19" s="1">
        <v>4.08</v>
      </c>
      <c r="O19" s="1"/>
      <c r="P19" s="167">
        <f t="shared" ref="P19:P28" si="4">ROUND(F19*(R19),3)</f>
        <v>0</v>
      </c>
      <c r="Q19" s="173"/>
      <c r="R19" s="173">
        <v>0</v>
      </c>
      <c r="S19" s="167">
        <f t="shared" ref="S19:S28" si="5">ROUND(F19*(X19),3)</f>
        <v>0</v>
      </c>
      <c r="X19">
        <v>0</v>
      </c>
      <c r="Z19">
        <v>0</v>
      </c>
    </row>
    <row r="20" spans="1:26" ht="24.95" customHeight="1" x14ac:dyDescent="0.25">
      <c r="A20" s="171">
        <v>7</v>
      </c>
      <c r="B20" s="168" t="s">
        <v>177</v>
      </c>
      <c r="C20" s="172" t="s">
        <v>180</v>
      </c>
      <c r="D20" s="168" t="s">
        <v>181</v>
      </c>
      <c r="E20" s="168" t="s">
        <v>110</v>
      </c>
      <c r="F20" s="169">
        <v>145.72</v>
      </c>
      <c r="G20" s="170"/>
      <c r="H20" s="170"/>
      <c r="I20" s="170">
        <f t="shared" si="0"/>
        <v>0</v>
      </c>
      <c r="J20" s="168">
        <f t="shared" si="1"/>
        <v>69.95</v>
      </c>
      <c r="K20" s="1">
        <f t="shared" si="2"/>
        <v>0</v>
      </c>
      <c r="L20" s="1">
        <f t="shared" si="3"/>
        <v>0</v>
      </c>
      <c r="M20" s="1"/>
      <c r="N20" s="1">
        <v>0.48</v>
      </c>
      <c r="O20" s="1"/>
      <c r="P20" s="167">
        <f t="shared" si="4"/>
        <v>0</v>
      </c>
      <c r="Q20" s="173"/>
      <c r="R20" s="173">
        <v>0</v>
      </c>
      <c r="S20" s="167">
        <f t="shared" si="5"/>
        <v>0</v>
      </c>
      <c r="X20">
        <v>0</v>
      </c>
      <c r="Z20">
        <v>0</v>
      </c>
    </row>
    <row r="21" spans="1:26" ht="24.95" customHeight="1" x14ac:dyDescent="0.25">
      <c r="A21" s="171">
        <v>8</v>
      </c>
      <c r="B21" s="168" t="s">
        <v>166</v>
      </c>
      <c r="C21" s="172" t="s">
        <v>182</v>
      </c>
      <c r="D21" s="168" t="s">
        <v>183</v>
      </c>
      <c r="E21" s="168" t="s">
        <v>138</v>
      </c>
      <c r="F21" s="169">
        <v>43.234999999999999</v>
      </c>
      <c r="G21" s="170"/>
      <c r="H21" s="170"/>
      <c r="I21" s="170">
        <f t="shared" si="0"/>
        <v>0</v>
      </c>
      <c r="J21" s="168">
        <f t="shared" si="1"/>
        <v>128.41</v>
      </c>
      <c r="K21" s="1">
        <f t="shared" si="2"/>
        <v>0</v>
      </c>
      <c r="L21" s="1">
        <f t="shared" si="3"/>
        <v>0</v>
      </c>
      <c r="M21" s="1"/>
      <c r="N21" s="1">
        <v>2.9699999999999998</v>
      </c>
      <c r="O21" s="1"/>
      <c r="P21" s="167">
        <f t="shared" si="4"/>
        <v>0</v>
      </c>
      <c r="Q21" s="173"/>
      <c r="R21" s="173">
        <v>0</v>
      </c>
      <c r="S21" s="167">
        <f t="shared" si="5"/>
        <v>0</v>
      </c>
      <c r="X21">
        <v>0</v>
      </c>
      <c r="Z21">
        <v>0</v>
      </c>
    </row>
    <row r="22" spans="1:26" ht="24.95" customHeight="1" x14ac:dyDescent="0.25">
      <c r="A22" s="171">
        <v>9</v>
      </c>
      <c r="B22" s="168" t="s">
        <v>184</v>
      </c>
      <c r="C22" s="172" t="s">
        <v>185</v>
      </c>
      <c r="D22" s="168" t="s">
        <v>186</v>
      </c>
      <c r="E22" s="168" t="s">
        <v>187</v>
      </c>
      <c r="F22" s="169">
        <v>2.1617500000000001</v>
      </c>
      <c r="G22" s="170"/>
      <c r="H22" s="170"/>
      <c r="I22" s="170">
        <f t="shared" si="0"/>
        <v>0</v>
      </c>
      <c r="J22" s="168">
        <f t="shared" si="1"/>
        <v>141.85</v>
      </c>
      <c r="K22" s="1">
        <f t="shared" si="2"/>
        <v>0</v>
      </c>
      <c r="L22" s="1">
        <f t="shared" si="3"/>
        <v>0</v>
      </c>
      <c r="M22" s="1"/>
      <c r="N22" s="1">
        <v>65.62</v>
      </c>
      <c r="O22" s="1"/>
      <c r="P22" s="167">
        <f t="shared" si="4"/>
        <v>0</v>
      </c>
      <c r="Q22" s="173"/>
      <c r="R22" s="173">
        <v>0</v>
      </c>
      <c r="S22" s="167">
        <f t="shared" si="5"/>
        <v>4.7560000000000002</v>
      </c>
      <c r="X22">
        <v>2.2000000000000002</v>
      </c>
      <c r="Z22">
        <v>0</v>
      </c>
    </row>
    <row r="23" spans="1:26" ht="24.95" customHeight="1" x14ac:dyDescent="0.25">
      <c r="A23" s="171">
        <v>10</v>
      </c>
      <c r="B23" s="168" t="s">
        <v>184</v>
      </c>
      <c r="C23" s="172" t="s">
        <v>188</v>
      </c>
      <c r="D23" s="168" t="s">
        <v>189</v>
      </c>
      <c r="E23" s="168" t="s">
        <v>138</v>
      </c>
      <c r="F23" s="169">
        <v>43.234999999999999</v>
      </c>
      <c r="G23" s="170"/>
      <c r="H23" s="170"/>
      <c r="I23" s="170">
        <f t="shared" si="0"/>
        <v>0</v>
      </c>
      <c r="J23" s="168">
        <f t="shared" si="1"/>
        <v>64.849999999999994</v>
      </c>
      <c r="K23" s="1">
        <f t="shared" si="2"/>
        <v>0</v>
      </c>
      <c r="L23" s="1">
        <f t="shared" si="3"/>
        <v>0</v>
      </c>
      <c r="M23" s="1"/>
      <c r="N23" s="1">
        <v>1.5</v>
      </c>
      <c r="O23" s="1"/>
      <c r="P23" s="167">
        <f t="shared" si="4"/>
        <v>0</v>
      </c>
      <c r="Q23" s="173"/>
      <c r="R23" s="173">
        <v>0</v>
      </c>
      <c r="S23" s="167">
        <f t="shared" si="5"/>
        <v>0.86499999999999999</v>
      </c>
      <c r="X23">
        <v>0.02</v>
      </c>
      <c r="Z23">
        <v>0</v>
      </c>
    </row>
    <row r="24" spans="1:26" ht="24.95" customHeight="1" x14ac:dyDescent="0.25">
      <c r="A24" s="171">
        <v>11</v>
      </c>
      <c r="B24" s="168" t="s">
        <v>184</v>
      </c>
      <c r="C24" s="172" t="s">
        <v>190</v>
      </c>
      <c r="D24" s="168" t="s">
        <v>191</v>
      </c>
      <c r="E24" s="168" t="s">
        <v>81</v>
      </c>
      <c r="F24" s="169">
        <v>6</v>
      </c>
      <c r="G24" s="170"/>
      <c r="H24" s="170"/>
      <c r="I24" s="170">
        <f t="shared" si="0"/>
        <v>0</v>
      </c>
      <c r="J24" s="168">
        <f t="shared" si="1"/>
        <v>3.18</v>
      </c>
      <c r="K24" s="1">
        <f t="shared" si="2"/>
        <v>0</v>
      </c>
      <c r="L24" s="1">
        <f t="shared" si="3"/>
        <v>0</v>
      </c>
      <c r="M24" s="1"/>
      <c r="N24" s="1">
        <v>0.53</v>
      </c>
      <c r="O24" s="1"/>
      <c r="P24" s="167">
        <f t="shared" si="4"/>
        <v>0</v>
      </c>
      <c r="Q24" s="173"/>
      <c r="R24" s="173">
        <v>0</v>
      </c>
      <c r="S24" s="167">
        <f t="shared" si="5"/>
        <v>0</v>
      </c>
      <c r="X24">
        <v>0</v>
      </c>
      <c r="Z24">
        <v>0</v>
      </c>
    </row>
    <row r="25" spans="1:26" ht="24.95" customHeight="1" x14ac:dyDescent="0.25">
      <c r="A25" s="171">
        <v>12</v>
      </c>
      <c r="B25" s="168" t="s">
        <v>184</v>
      </c>
      <c r="C25" s="172" t="s">
        <v>192</v>
      </c>
      <c r="D25" s="168" t="s">
        <v>193</v>
      </c>
      <c r="E25" s="168" t="s">
        <v>138</v>
      </c>
      <c r="F25" s="169">
        <v>131.6446</v>
      </c>
      <c r="G25" s="170"/>
      <c r="H25" s="170"/>
      <c r="I25" s="170">
        <f t="shared" si="0"/>
        <v>0</v>
      </c>
      <c r="J25" s="168">
        <f t="shared" si="1"/>
        <v>327.8</v>
      </c>
      <c r="K25" s="1">
        <f t="shared" si="2"/>
        <v>0</v>
      </c>
      <c r="L25" s="1">
        <f t="shared" si="3"/>
        <v>0</v>
      </c>
      <c r="M25" s="1"/>
      <c r="N25" s="1">
        <v>2.4900000000000002</v>
      </c>
      <c r="O25" s="1"/>
      <c r="P25" s="167">
        <f t="shared" si="4"/>
        <v>0</v>
      </c>
      <c r="Q25" s="173"/>
      <c r="R25" s="173">
        <v>0</v>
      </c>
      <c r="S25" s="167">
        <f t="shared" si="5"/>
        <v>8.952</v>
      </c>
      <c r="X25">
        <v>6.8000000000000005E-2</v>
      </c>
      <c r="Z25">
        <v>0</v>
      </c>
    </row>
    <row r="26" spans="1:26" ht="24.95" customHeight="1" x14ac:dyDescent="0.25">
      <c r="A26" s="171">
        <v>13</v>
      </c>
      <c r="B26" s="168" t="s">
        <v>184</v>
      </c>
      <c r="C26" s="172" t="s">
        <v>194</v>
      </c>
      <c r="D26" s="168" t="s">
        <v>195</v>
      </c>
      <c r="E26" s="168" t="s">
        <v>110</v>
      </c>
      <c r="F26" s="169">
        <v>14.5723828</v>
      </c>
      <c r="G26" s="170"/>
      <c r="H26" s="170"/>
      <c r="I26" s="170">
        <f t="shared" si="0"/>
        <v>0</v>
      </c>
      <c r="J26" s="168">
        <f t="shared" si="1"/>
        <v>97.2</v>
      </c>
      <c r="K26" s="1">
        <f t="shared" si="2"/>
        <v>0</v>
      </c>
      <c r="L26" s="1">
        <f t="shared" si="3"/>
        <v>0</v>
      </c>
      <c r="M26" s="1"/>
      <c r="N26" s="1">
        <v>6.67</v>
      </c>
      <c r="O26" s="1"/>
      <c r="P26" s="167">
        <f t="shared" si="4"/>
        <v>0</v>
      </c>
      <c r="Q26" s="173"/>
      <c r="R26" s="173">
        <v>0</v>
      </c>
      <c r="S26" s="167">
        <f t="shared" si="5"/>
        <v>0</v>
      </c>
      <c r="X26">
        <v>0</v>
      </c>
      <c r="Z26">
        <v>0</v>
      </c>
    </row>
    <row r="27" spans="1:26" ht="24.95" customHeight="1" x14ac:dyDescent="0.25">
      <c r="A27" s="171">
        <v>14</v>
      </c>
      <c r="B27" s="168" t="s">
        <v>184</v>
      </c>
      <c r="C27" s="172" t="s">
        <v>196</v>
      </c>
      <c r="D27" s="168" t="s">
        <v>197</v>
      </c>
      <c r="E27" s="168" t="s">
        <v>110</v>
      </c>
      <c r="F27" s="169">
        <v>14.5723828</v>
      </c>
      <c r="G27" s="170"/>
      <c r="H27" s="170"/>
      <c r="I27" s="170">
        <f t="shared" si="0"/>
        <v>0</v>
      </c>
      <c r="J27" s="168">
        <f t="shared" si="1"/>
        <v>98.07</v>
      </c>
      <c r="K27" s="1">
        <f t="shared" si="2"/>
        <v>0</v>
      </c>
      <c r="L27" s="1">
        <f t="shared" si="3"/>
        <v>0</v>
      </c>
      <c r="M27" s="1"/>
      <c r="N27" s="1">
        <v>6.73</v>
      </c>
      <c r="O27" s="1"/>
      <c r="P27" s="167">
        <f t="shared" si="4"/>
        <v>0</v>
      </c>
      <c r="Q27" s="173"/>
      <c r="R27" s="173">
        <v>0</v>
      </c>
      <c r="S27" s="167">
        <f t="shared" si="5"/>
        <v>0</v>
      </c>
      <c r="X27">
        <v>0</v>
      </c>
      <c r="Z27">
        <v>0</v>
      </c>
    </row>
    <row r="28" spans="1:26" ht="24.95" customHeight="1" x14ac:dyDescent="0.25">
      <c r="A28" s="171">
        <v>15</v>
      </c>
      <c r="B28" s="168" t="s">
        <v>184</v>
      </c>
      <c r="C28" s="172" t="s">
        <v>198</v>
      </c>
      <c r="D28" s="168" t="s">
        <v>199</v>
      </c>
      <c r="E28" s="168" t="s">
        <v>200</v>
      </c>
      <c r="F28" s="169">
        <v>14.571999999999999</v>
      </c>
      <c r="G28" s="170"/>
      <c r="H28" s="170"/>
      <c r="I28" s="170">
        <f t="shared" si="0"/>
        <v>0</v>
      </c>
      <c r="J28" s="168">
        <f t="shared" si="1"/>
        <v>160.87</v>
      </c>
      <c r="K28" s="1">
        <f t="shared" si="2"/>
        <v>0</v>
      </c>
      <c r="L28" s="1">
        <f t="shared" si="3"/>
        <v>0</v>
      </c>
      <c r="M28" s="1"/>
      <c r="N28" s="1">
        <v>11.04</v>
      </c>
      <c r="O28" s="1"/>
      <c r="P28" s="167">
        <f t="shared" si="4"/>
        <v>0</v>
      </c>
      <c r="Q28" s="173"/>
      <c r="R28" s="173">
        <v>0</v>
      </c>
      <c r="S28" s="167">
        <f t="shared" si="5"/>
        <v>0</v>
      </c>
      <c r="X28">
        <v>0</v>
      </c>
      <c r="Z28">
        <v>0</v>
      </c>
    </row>
    <row r="29" spans="1:26" x14ac:dyDescent="0.25">
      <c r="A29" s="156"/>
      <c r="B29" s="156"/>
      <c r="C29" s="156"/>
      <c r="D29" s="156" t="s">
        <v>155</v>
      </c>
      <c r="E29" s="156"/>
      <c r="F29" s="167"/>
      <c r="G29" s="159">
        <f>ROUND((SUM(L18:L28))/1,2)</f>
        <v>0</v>
      </c>
      <c r="H29" s="159">
        <f>ROUND((SUM(M18:M28))/1,2)</f>
        <v>0</v>
      </c>
      <c r="I29" s="159">
        <f>ROUND((SUM(I18:I28))/1,2)</f>
        <v>0</v>
      </c>
      <c r="J29" s="156"/>
      <c r="K29" s="156"/>
      <c r="L29" s="156">
        <f>ROUND((SUM(L18:L28))/1,2)</f>
        <v>0</v>
      </c>
      <c r="M29" s="156">
        <f>ROUND((SUM(M18:M28))/1,2)</f>
        <v>0</v>
      </c>
      <c r="N29" s="156"/>
      <c r="O29" s="156"/>
      <c r="P29" s="174">
        <f>ROUND((SUM(P18:P28))/1,2)</f>
        <v>0</v>
      </c>
      <c r="Q29" s="153"/>
      <c r="R29" s="153"/>
      <c r="S29" s="174">
        <f>ROUND((SUM(S18:S28))/1,2)</f>
        <v>14.57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156" t="s">
        <v>156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95" customHeight="1" x14ac:dyDescent="0.25">
      <c r="A32" s="171">
        <v>16</v>
      </c>
      <c r="B32" s="168" t="s">
        <v>201</v>
      </c>
      <c r="C32" s="172" t="s">
        <v>202</v>
      </c>
      <c r="D32" s="168" t="s">
        <v>203</v>
      </c>
      <c r="E32" s="168" t="s">
        <v>110</v>
      </c>
      <c r="F32" s="169">
        <v>10.971518400000001</v>
      </c>
      <c r="G32" s="170"/>
      <c r="H32" s="170"/>
      <c r="I32" s="170">
        <f>ROUND(F32*(G32+H32),2)</f>
        <v>0</v>
      </c>
      <c r="J32" s="168">
        <f>ROUND(F32*(N32),2)</f>
        <v>278.45999999999998</v>
      </c>
      <c r="K32" s="1">
        <f>ROUND(F32*(O32),2)</f>
        <v>0</v>
      </c>
      <c r="L32" s="1">
        <f>ROUND(F32*(G32+H32),2)</f>
        <v>0</v>
      </c>
      <c r="M32" s="1"/>
      <c r="N32" s="1">
        <v>25.38</v>
      </c>
      <c r="O32" s="1"/>
      <c r="P32" s="167">
        <f>ROUND(F32*(R32),3)</f>
        <v>0</v>
      </c>
      <c r="Q32" s="173"/>
      <c r="R32" s="173">
        <v>0</v>
      </c>
      <c r="S32" s="167">
        <f>ROUND(F32*(X32),3)</f>
        <v>0</v>
      </c>
      <c r="X32">
        <v>0</v>
      </c>
      <c r="Z32">
        <v>0</v>
      </c>
    </row>
    <row r="33" spans="1:26" x14ac:dyDescent="0.25">
      <c r="A33" s="156"/>
      <c r="B33" s="156"/>
      <c r="C33" s="156"/>
      <c r="D33" s="156" t="s">
        <v>156</v>
      </c>
      <c r="E33" s="156"/>
      <c r="F33" s="167"/>
      <c r="G33" s="159">
        <f>ROUND((SUM(L31:L32))/1,2)</f>
        <v>0</v>
      </c>
      <c r="H33" s="159">
        <f>ROUND((SUM(M31:M32))/1,2)</f>
        <v>0</v>
      </c>
      <c r="I33" s="159">
        <f>ROUND((SUM(I31:I32))/1,2)</f>
        <v>0</v>
      </c>
      <c r="J33" s="156"/>
      <c r="K33" s="156"/>
      <c r="L33" s="156">
        <f>ROUND((SUM(L31:L32))/1,2)</f>
        <v>0</v>
      </c>
      <c r="M33" s="156">
        <f>ROUND((SUM(M31:M32))/1,2)</f>
        <v>0</v>
      </c>
      <c r="N33" s="156"/>
      <c r="O33" s="156"/>
      <c r="P33" s="174">
        <f>ROUND((SUM(P31:P32))/1,2)</f>
        <v>0</v>
      </c>
      <c r="Q33" s="153"/>
      <c r="R33" s="153"/>
      <c r="S33" s="174">
        <f>ROUND((SUM(S31:S32))/1,2)</f>
        <v>0</v>
      </c>
      <c r="T33" s="153"/>
      <c r="U33" s="153"/>
      <c r="V33" s="153"/>
      <c r="W33" s="153"/>
      <c r="X33" s="153"/>
      <c r="Y33" s="153"/>
      <c r="Z33" s="153"/>
    </row>
    <row r="34" spans="1:26" x14ac:dyDescent="0.25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6"/>
      <c r="B35" s="156"/>
      <c r="C35" s="156"/>
      <c r="D35" s="2" t="s">
        <v>153</v>
      </c>
      <c r="E35" s="156"/>
      <c r="F35" s="167"/>
      <c r="G35" s="159">
        <f>ROUND((SUM(L9:L34))/2,2)</f>
        <v>0</v>
      </c>
      <c r="H35" s="159">
        <f>ROUND((SUM(M9:M34))/2,2)</f>
        <v>0</v>
      </c>
      <c r="I35" s="159">
        <f>ROUND((SUM(I9:I34))/2,2)</f>
        <v>0</v>
      </c>
      <c r="J35" s="157"/>
      <c r="K35" s="156"/>
      <c r="L35" s="157">
        <f>ROUND((SUM(L9:L34))/2,2)</f>
        <v>0</v>
      </c>
      <c r="M35" s="157">
        <f>ROUND((SUM(M9:M34))/2,2)</f>
        <v>0</v>
      </c>
      <c r="N35" s="156"/>
      <c r="O35" s="156"/>
      <c r="P35" s="174">
        <f>ROUND((SUM(P9:P34))/2,2)</f>
        <v>10.97</v>
      </c>
      <c r="S35" s="174">
        <f>ROUND((SUM(S9:S34))/2,2)</f>
        <v>14.57</v>
      </c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2" t="s">
        <v>64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x14ac:dyDescent="0.25">
      <c r="A38" s="156"/>
      <c r="B38" s="156"/>
      <c r="C38" s="156"/>
      <c r="D38" s="156" t="s">
        <v>157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>
        <v>17</v>
      </c>
      <c r="B39" s="168" t="s">
        <v>204</v>
      </c>
      <c r="C39" s="172" t="s">
        <v>205</v>
      </c>
      <c r="D39" s="168" t="s">
        <v>206</v>
      </c>
      <c r="E39" s="168" t="s">
        <v>207</v>
      </c>
      <c r="F39" s="169">
        <v>15.3</v>
      </c>
      <c r="G39" s="170"/>
      <c r="H39" s="170"/>
      <c r="I39" s="170">
        <f t="shared" ref="I39:I45" si="6">ROUND(F39*(G39+H39),2)</f>
        <v>0</v>
      </c>
      <c r="J39" s="168">
        <f t="shared" ref="J39:J45" si="7">ROUND(F39*(N39),2)</f>
        <v>26.78</v>
      </c>
      <c r="K39" s="1">
        <f t="shared" ref="K39:K45" si="8">ROUND(F39*(O39),2)</f>
        <v>0</v>
      </c>
      <c r="L39" s="1">
        <f>ROUND(F39*(G39+H39),2)</f>
        <v>0</v>
      </c>
      <c r="M39" s="1"/>
      <c r="N39" s="1">
        <v>1.75</v>
      </c>
      <c r="O39" s="1"/>
      <c r="P39" s="167">
        <f t="shared" ref="P39:P45" si="9">ROUND(F39*(R39),3)</f>
        <v>6.0000000000000001E-3</v>
      </c>
      <c r="Q39" s="173"/>
      <c r="R39" s="173">
        <v>4.2000000000000002E-4</v>
      </c>
      <c r="S39" s="167">
        <f t="shared" ref="S39:S45" si="10">ROUND(F39*(X39),3)</f>
        <v>0</v>
      </c>
      <c r="X39">
        <v>0</v>
      </c>
      <c r="Z39">
        <v>0</v>
      </c>
    </row>
    <row r="40" spans="1:26" ht="24.95" customHeight="1" x14ac:dyDescent="0.25">
      <c r="A40" s="171">
        <v>18</v>
      </c>
      <c r="B40" s="168" t="s">
        <v>204</v>
      </c>
      <c r="C40" s="172" t="s">
        <v>208</v>
      </c>
      <c r="D40" s="168" t="s">
        <v>209</v>
      </c>
      <c r="E40" s="168" t="s">
        <v>207</v>
      </c>
      <c r="F40" s="169">
        <v>14</v>
      </c>
      <c r="G40" s="170"/>
      <c r="H40" s="170"/>
      <c r="I40" s="170">
        <f t="shared" si="6"/>
        <v>0</v>
      </c>
      <c r="J40" s="168">
        <f t="shared" si="7"/>
        <v>26.18</v>
      </c>
      <c r="K40" s="1">
        <f t="shared" si="8"/>
        <v>0</v>
      </c>
      <c r="L40" s="1">
        <f>ROUND(F40*(G40+H40),2)</f>
        <v>0</v>
      </c>
      <c r="M40" s="1"/>
      <c r="N40" s="1">
        <v>1.87</v>
      </c>
      <c r="O40" s="1"/>
      <c r="P40" s="167">
        <f t="shared" si="9"/>
        <v>6.0000000000000001E-3</v>
      </c>
      <c r="Q40" s="173"/>
      <c r="R40" s="173">
        <v>4.2999999999999999E-4</v>
      </c>
      <c r="S40" s="167">
        <f t="shared" si="10"/>
        <v>0</v>
      </c>
      <c r="X40">
        <v>0</v>
      </c>
      <c r="Z40">
        <v>0</v>
      </c>
    </row>
    <row r="41" spans="1:26" ht="24.95" customHeight="1" x14ac:dyDescent="0.25">
      <c r="A41" s="171">
        <v>19</v>
      </c>
      <c r="B41" s="168" t="s">
        <v>210</v>
      </c>
      <c r="C41" s="172" t="s">
        <v>211</v>
      </c>
      <c r="D41" s="168" t="s">
        <v>212</v>
      </c>
      <c r="E41" s="168" t="s">
        <v>110</v>
      </c>
      <c r="F41" s="169">
        <v>1.434218E-2</v>
      </c>
      <c r="G41" s="170"/>
      <c r="H41" s="170"/>
      <c r="I41" s="170">
        <f t="shared" si="6"/>
        <v>0</v>
      </c>
      <c r="J41" s="168">
        <f t="shared" si="7"/>
        <v>0.36</v>
      </c>
      <c r="K41" s="1">
        <f t="shared" si="8"/>
        <v>0</v>
      </c>
      <c r="L41" s="1">
        <f>ROUND(F41*(G41+H41),2)</f>
        <v>0</v>
      </c>
      <c r="M41" s="1"/>
      <c r="N41" s="1">
        <v>25.09</v>
      </c>
      <c r="O41" s="1"/>
      <c r="P41" s="167">
        <f t="shared" si="9"/>
        <v>0</v>
      </c>
      <c r="Q41" s="173"/>
      <c r="R41" s="173">
        <v>0</v>
      </c>
      <c r="S41" s="167">
        <f t="shared" si="10"/>
        <v>0</v>
      </c>
      <c r="X41">
        <v>0</v>
      </c>
      <c r="Z41">
        <v>0</v>
      </c>
    </row>
    <row r="42" spans="1:26" ht="24.95" customHeight="1" x14ac:dyDescent="0.25">
      <c r="A42" s="171">
        <v>20</v>
      </c>
      <c r="B42" s="168" t="s">
        <v>213</v>
      </c>
      <c r="C42" s="172" t="s">
        <v>214</v>
      </c>
      <c r="D42" s="168" t="s">
        <v>215</v>
      </c>
      <c r="E42" s="168" t="s">
        <v>207</v>
      </c>
      <c r="F42" s="169">
        <v>10.506</v>
      </c>
      <c r="G42" s="170"/>
      <c r="H42" s="170"/>
      <c r="I42" s="170">
        <f t="shared" si="6"/>
        <v>0</v>
      </c>
      <c r="J42" s="168">
        <f t="shared" si="7"/>
        <v>1.89</v>
      </c>
      <c r="K42" s="1">
        <f t="shared" si="8"/>
        <v>0</v>
      </c>
      <c r="L42" s="1"/>
      <c r="M42" s="1">
        <f>ROUND(F42*(G42+H42),2)</f>
        <v>0</v>
      </c>
      <c r="N42" s="1">
        <v>0.18</v>
      </c>
      <c r="O42" s="1"/>
      <c r="P42" s="167">
        <f t="shared" si="9"/>
        <v>0</v>
      </c>
      <c r="Q42" s="173"/>
      <c r="R42" s="173">
        <v>3.0000000000000001E-5</v>
      </c>
      <c r="S42" s="167">
        <f t="shared" si="10"/>
        <v>0</v>
      </c>
      <c r="X42">
        <v>0</v>
      </c>
      <c r="Z42">
        <v>0</v>
      </c>
    </row>
    <row r="43" spans="1:26" ht="24.95" customHeight="1" x14ac:dyDescent="0.25">
      <c r="A43" s="171">
        <v>21</v>
      </c>
      <c r="B43" s="168" t="s">
        <v>213</v>
      </c>
      <c r="C43" s="172" t="s">
        <v>216</v>
      </c>
      <c r="D43" s="168" t="s">
        <v>217</v>
      </c>
      <c r="E43" s="168" t="s">
        <v>207</v>
      </c>
      <c r="F43" s="169">
        <v>5.0999999999999996</v>
      </c>
      <c r="G43" s="170"/>
      <c r="H43" s="170"/>
      <c r="I43" s="170">
        <f t="shared" si="6"/>
        <v>0</v>
      </c>
      <c r="J43" s="168">
        <f t="shared" si="7"/>
        <v>0.92</v>
      </c>
      <c r="K43" s="1">
        <f t="shared" si="8"/>
        <v>0</v>
      </c>
      <c r="L43" s="1"/>
      <c r="M43" s="1">
        <f>ROUND(F43*(G43+H43),2)</f>
        <v>0</v>
      </c>
      <c r="N43" s="1">
        <v>0.18</v>
      </c>
      <c r="O43" s="1"/>
      <c r="P43" s="167">
        <f t="shared" si="9"/>
        <v>0</v>
      </c>
      <c r="Q43" s="173"/>
      <c r="R43" s="173">
        <v>4.0000000000000003E-5</v>
      </c>
      <c r="S43" s="167">
        <f t="shared" si="10"/>
        <v>0</v>
      </c>
      <c r="X43">
        <v>0</v>
      </c>
      <c r="Z43">
        <v>0</v>
      </c>
    </row>
    <row r="44" spans="1:26" ht="24.95" customHeight="1" x14ac:dyDescent="0.25">
      <c r="A44" s="171">
        <v>22</v>
      </c>
      <c r="B44" s="168" t="s">
        <v>213</v>
      </c>
      <c r="C44" s="172" t="s">
        <v>218</v>
      </c>
      <c r="D44" s="168" t="s">
        <v>219</v>
      </c>
      <c r="E44" s="168" t="s">
        <v>207</v>
      </c>
      <c r="F44" s="169">
        <v>7.65</v>
      </c>
      <c r="G44" s="170"/>
      <c r="H44" s="170"/>
      <c r="I44" s="170">
        <f t="shared" si="6"/>
        <v>0</v>
      </c>
      <c r="J44" s="168">
        <f t="shared" si="7"/>
        <v>2.91</v>
      </c>
      <c r="K44" s="1">
        <f t="shared" si="8"/>
        <v>0</v>
      </c>
      <c r="L44" s="1"/>
      <c r="M44" s="1">
        <f>ROUND(F44*(G44+H44),2)</f>
        <v>0</v>
      </c>
      <c r="N44" s="1">
        <v>0.38</v>
      </c>
      <c r="O44" s="1"/>
      <c r="P44" s="167">
        <f t="shared" si="9"/>
        <v>0</v>
      </c>
      <c r="Q44" s="173"/>
      <c r="R44" s="173">
        <v>5.0000000000000002E-5</v>
      </c>
      <c r="S44" s="167">
        <f t="shared" si="10"/>
        <v>0</v>
      </c>
      <c r="X44">
        <v>0</v>
      </c>
      <c r="Z44">
        <v>0</v>
      </c>
    </row>
    <row r="45" spans="1:26" ht="24.95" customHeight="1" x14ac:dyDescent="0.25">
      <c r="A45" s="171">
        <v>23</v>
      </c>
      <c r="B45" s="168" t="s">
        <v>213</v>
      </c>
      <c r="C45" s="172" t="s">
        <v>220</v>
      </c>
      <c r="D45" s="168" t="s">
        <v>221</v>
      </c>
      <c r="E45" s="168" t="s">
        <v>207</v>
      </c>
      <c r="F45" s="169">
        <v>6.63</v>
      </c>
      <c r="G45" s="170"/>
      <c r="H45" s="170"/>
      <c r="I45" s="170">
        <f t="shared" si="6"/>
        <v>0</v>
      </c>
      <c r="J45" s="168">
        <f t="shared" si="7"/>
        <v>4.38</v>
      </c>
      <c r="K45" s="1">
        <f t="shared" si="8"/>
        <v>0</v>
      </c>
      <c r="L45" s="1"/>
      <c r="M45" s="1">
        <f>ROUND(F45*(G45+H45),2)</f>
        <v>0</v>
      </c>
      <c r="N45" s="1">
        <v>0.66</v>
      </c>
      <c r="O45" s="1"/>
      <c r="P45" s="167">
        <f t="shared" si="9"/>
        <v>1E-3</v>
      </c>
      <c r="Q45" s="173"/>
      <c r="R45" s="173">
        <v>1.4999999999999999E-4</v>
      </c>
      <c r="S45" s="167">
        <f t="shared" si="10"/>
        <v>0</v>
      </c>
      <c r="X45">
        <v>0</v>
      </c>
      <c r="Z45">
        <v>0</v>
      </c>
    </row>
    <row r="46" spans="1:26" x14ac:dyDescent="0.25">
      <c r="A46" s="156"/>
      <c r="B46" s="156"/>
      <c r="C46" s="156"/>
      <c r="D46" s="156" t="s">
        <v>157</v>
      </c>
      <c r="E46" s="156"/>
      <c r="F46" s="167"/>
      <c r="G46" s="159">
        <f>ROUND((SUM(L38:L45))/1,2)</f>
        <v>0</v>
      </c>
      <c r="H46" s="159">
        <f>ROUND((SUM(M38:M45))/1,2)</f>
        <v>0</v>
      </c>
      <c r="I46" s="159">
        <f>ROUND((SUM(I38:I45))/1,2)</f>
        <v>0</v>
      </c>
      <c r="J46" s="156"/>
      <c r="K46" s="156"/>
      <c r="L46" s="156">
        <f>ROUND((SUM(L38:L45))/1,2)</f>
        <v>0</v>
      </c>
      <c r="M46" s="156">
        <f>ROUND((SUM(M38:M45))/1,2)</f>
        <v>0</v>
      </c>
      <c r="N46" s="156"/>
      <c r="O46" s="156"/>
      <c r="P46" s="174">
        <f>ROUND((SUM(P38:P45))/1,2)</f>
        <v>0.01</v>
      </c>
      <c r="Q46" s="153"/>
      <c r="R46" s="153"/>
      <c r="S46" s="174">
        <f>ROUND((SUM(S38:S45))/1,2)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158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>
        <v>24</v>
      </c>
      <c r="B49" s="168" t="s">
        <v>222</v>
      </c>
      <c r="C49" s="172" t="s">
        <v>223</v>
      </c>
      <c r="D49" s="168" t="s">
        <v>224</v>
      </c>
      <c r="E49" s="168" t="s">
        <v>207</v>
      </c>
      <c r="F49" s="169">
        <v>7.5</v>
      </c>
      <c r="G49" s="170"/>
      <c r="H49" s="170"/>
      <c r="I49" s="170">
        <f t="shared" ref="I49:I57" si="11">ROUND(F49*(G49+H49),2)</f>
        <v>0</v>
      </c>
      <c r="J49" s="168">
        <f t="shared" ref="J49:J57" si="12">ROUND(F49*(N49),2)</f>
        <v>45.6</v>
      </c>
      <c r="K49" s="1">
        <f t="shared" ref="K49:K57" si="13">ROUND(F49*(O49),2)</f>
        <v>0</v>
      </c>
      <c r="L49" s="1">
        <f t="shared" ref="L49:L57" si="14">ROUND(F49*(G49+H49),2)</f>
        <v>0</v>
      </c>
      <c r="M49" s="1"/>
      <c r="N49" s="1">
        <v>6.08</v>
      </c>
      <c r="O49" s="1"/>
      <c r="P49" s="167">
        <f t="shared" ref="P49:P57" si="15">ROUND(F49*(R49),3)</f>
        <v>8.0000000000000002E-3</v>
      </c>
      <c r="Q49" s="173"/>
      <c r="R49" s="173">
        <v>1.08E-3</v>
      </c>
      <c r="S49" s="167">
        <f t="shared" ref="S49:S57" si="16">ROUND(F49*(X49),3)</f>
        <v>0</v>
      </c>
      <c r="X49">
        <v>0</v>
      </c>
      <c r="Z49">
        <v>0</v>
      </c>
    </row>
    <row r="50" spans="1:26" ht="24.95" customHeight="1" x14ac:dyDescent="0.25">
      <c r="A50" s="171">
        <v>25</v>
      </c>
      <c r="B50" s="168" t="s">
        <v>222</v>
      </c>
      <c r="C50" s="172" t="s">
        <v>225</v>
      </c>
      <c r="D50" s="168" t="s">
        <v>226</v>
      </c>
      <c r="E50" s="168" t="s">
        <v>207</v>
      </c>
      <c r="F50" s="169">
        <v>9</v>
      </c>
      <c r="G50" s="170"/>
      <c r="H50" s="170"/>
      <c r="I50" s="170">
        <f t="shared" si="11"/>
        <v>0</v>
      </c>
      <c r="J50" s="168">
        <f t="shared" si="12"/>
        <v>62.91</v>
      </c>
      <c r="K50" s="1">
        <f t="shared" si="13"/>
        <v>0</v>
      </c>
      <c r="L50" s="1">
        <f t="shared" si="14"/>
        <v>0</v>
      </c>
      <c r="M50" s="1"/>
      <c r="N50" s="1">
        <v>6.99</v>
      </c>
      <c r="O50" s="1"/>
      <c r="P50" s="167">
        <f t="shared" si="15"/>
        <v>1.2E-2</v>
      </c>
      <c r="Q50" s="173"/>
      <c r="R50" s="173">
        <v>1.3799999999999999E-3</v>
      </c>
      <c r="S50" s="167">
        <f t="shared" si="16"/>
        <v>0</v>
      </c>
      <c r="X50">
        <v>0</v>
      </c>
      <c r="Z50">
        <v>0</v>
      </c>
    </row>
    <row r="51" spans="1:26" ht="24.95" customHeight="1" x14ac:dyDescent="0.25">
      <c r="A51" s="171">
        <v>26</v>
      </c>
      <c r="B51" s="168" t="s">
        <v>222</v>
      </c>
      <c r="C51" s="172" t="s">
        <v>227</v>
      </c>
      <c r="D51" s="168" t="s">
        <v>228</v>
      </c>
      <c r="E51" s="168" t="s">
        <v>81</v>
      </c>
      <c r="F51" s="169">
        <v>8</v>
      </c>
      <c r="G51" s="170"/>
      <c r="H51" s="170"/>
      <c r="I51" s="170">
        <f t="shared" si="11"/>
        <v>0</v>
      </c>
      <c r="J51" s="168">
        <f t="shared" si="12"/>
        <v>15.6</v>
      </c>
      <c r="K51" s="1">
        <f t="shared" si="13"/>
        <v>0</v>
      </c>
      <c r="L51" s="1">
        <f t="shared" si="14"/>
        <v>0</v>
      </c>
      <c r="M51" s="1"/>
      <c r="N51" s="1">
        <v>1.95</v>
      </c>
      <c r="O51" s="1"/>
      <c r="P51" s="167">
        <f t="shared" si="15"/>
        <v>0</v>
      </c>
      <c r="Q51" s="173"/>
      <c r="R51" s="173">
        <v>0</v>
      </c>
      <c r="S51" s="167">
        <f t="shared" si="16"/>
        <v>0</v>
      </c>
      <c r="X51">
        <v>0</v>
      </c>
      <c r="Z51">
        <v>0</v>
      </c>
    </row>
    <row r="52" spans="1:26" ht="24.95" customHeight="1" x14ac:dyDescent="0.25">
      <c r="A52" s="171">
        <v>27</v>
      </c>
      <c r="B52" s="168" t="s">
        <v>222</v>
      </c>
      <c r="C52" s="172" t="s">
        <v>229</v>
      </c>
      <c r="D52" s="168" t="s">
        <v>230</v>
      </c>
      <c r="E52" s="168" t="s">
        <v>81</v>
      </c>
      <c r="F52" s="169">
        <v>4</v>
      </c>
      <c r="G52" s="170"/>
      <c r="H52" s="170"/>
      <c r="I52" s="170">
        <f t="shared" si="11"/>
        <v>0</v>
      </c>
      <c r="J52" s="168">
        <f t="shared" si="12"/>
        <v>133.68</v>
      </c>
      <c r="K52" s="1">
        <f t="shared" si="13"/>
        <v>0</v>
      </c>
      <c r="L52" s="1">
        <f t="shared" si="14"/>
        <v>0</v>
      </c>
      <c r="M52" s="1"/>
      <c r="N52" s="1">
        <v>33.42</v>
      </c>
      <c r="O52" s="1"/>
      <c r="P52" s="167">
        <f t="shared" si="15"/>
        <v>8.2000000000000003E-2</v>
      </c>
      <c r="Q52" s="173"/>
      <c r="R52" s="173">
        <v>2.0570000000000001E-2</v>
      </c>
      <c r="S52" s="167">
        <f t="shared" si="16"/>
        <v>0</v>
      </c>
      <c r="X52">
        <v>0</v>
      </c>
      <c r="Z52">
        <v>0</v>
      </c>
    </row>
    <row r="53" spans="1:26" ht="24.95" customHeight="1" x14ac:dyDescent="0.25">
      <c r="A53" s="171">
        <v>28</v>
      </c>
      <c r="B53" s="168" t="s">
        <v>222</v>
      </c>
      <c r="C53" s="172" t="s">
        <v>231</v>
      </c>
      <c r="D53" s="168" t="s">
        <v>232</v>
      </c>
      <c r="E53" s="168" t="s">
        <v>110</v>
      </c>
      <c r="F53" s="169">
        <v>0.1046</v>
      </c>
      <c r="G53" s="170"/>
      <c r="H53" s="170"/>
      <c r="I53" s="170">
        <f t="shared" si="11"/>
        <v>0</v>
      </c>
      <c r="J53" s="168">
        <f t="shared" si="12"/>
        <v>1.78</v>
      </c>
      <c r="K53" s="1">
        <f t="shared" si="13"/>
        <v>0</v>
      </c>
      <c r="L53" s="1">
        <f t="shared" si="14"/>
        <v>0</v>
      </c>
      <c r="M53" s="1"/>
      <c r="N53" s="1">
        <v>17.04</v>
      </c>
      <c r="O53" s="1"/>
      <c r="P53" s="167">
        <f t="shared" si="15"/>
        <v>0</v>
      </c>
      <c r="Q53" s="173"/>
      <c r="R53" s="173">
        <v>0</v>
      </c>
      <c r="S53" s="167">
        <f t="shared" si="16"/>
        <v>0</v>
      </c>
      <c r="X53">
        <v>0</v>
      </c>
      <c r="Z53">
        <v>0</v>
      </c>
    </row>
    <row r="54" spans="1:26" ht="24.95" customHeight="1" x14ac:dyDescent="0.25">
      <c r="A54" s="171">
        <v>29</v>
      </c>
      <c r="B54" s="168" t="s">
        <v>233</v>
      </c>
      <c r="C54" s="172" t="s">
        <v>234</v>
      </c>
      <c r="D54" s="168" t="s">
        <v>235</v>
      </c>
      <c r="E54" s="168" t="s">
        <v>207</v>
      </c>
      <c r="F54" s="169">
        <v>5</v>
      </c>
      <c r="G54" s="170"/>
      <c r="H54" s="170"/>
      <c r="I54" s="170">
        <f t="shared" si="11"/>
        <v>0</v>
      </c>
      <c r="J54" s="168">
        <f t="shared" si="12"/>
        <v>1.4</v>
      </c>
      <c r="K54" s="1">
        <f t="shared" si="13"/>
        <v>0</v>
      </c>
      <c r="L54" s="1">
        <f t="shared" si="14"/>
        <v>0</v>
      </c>
      <c r="M54" s="1"/>
      <c r="N54" s="1">
        <v>0.28000000000000003</v>
      </c>
      <c r="O54" s="1"/>
      <c r="P54" s="167">
        <f t="shared" si="15"/>
        <v>0</v>
      </c>
      <c r="Q54" s="173"/>
      <c r="R54" s="173">
        <v>0</v>
      </c>
      <c r="S54" s="167">
        <f t="shared" si="16"/>
        <v>1.0999999999999999E-2</v>
      </c>
      <c r="X54">
        <v>2.0999999999999999E-3</v>
      </c>
      <c r="Z54">
        <v>0</v>
      </c>
    </row>
    <row r="55" spans="1:26" ht="24.95" customHeight="1" x14ac:dyDescent="0.25">
      <c r="A55" s="171">
        <v>30</v>
      </c>
      <c r="B55" s="168" t="s">
        <v>233</v>
      </c>
      <c r="C55" s="172" t="s">
        <v>236</v>
      </c>
      <c r="D55" s="168" t="s">
        <v>237</v>
      </c>
      <c r="E55" s="168" t="s">
        <v>81</v>
      </c>
      <c r="F55" s="169">
        <v>4</v>
      </c>
      <c r="G55" s="170"/>
      <c r="H55" s="170"/>
      <c r="I55" s="170">
        <f t="shared" si="11"/>
        <v>0</v>
      </c>
      <c r="J55" s="168">
        <f t="shared" si="12"/>
        <v>18.32</v>
      </c>
      <c r="K55" s="1">
        <f t="shared" si="13"/>
        <v>0</v>
      </c>
      <c r="L55" s="1">
        <f t="shared" si="14"/>
        <v>0</v>
      </c>
      <c r="M55" s="1"/>
      <c r="N55" s="1">
        <v>4.58</v>
      </c>
      <c r="O55" s="1"/>
      <c r="P55" s="167">
        <f t="shared" si="15"/>
        <v>0</v>
      </c>
      <c r="Q55" s="173"/>
      <c r="R55" s="173">
        <v>0</v>
      </c>
      <c r="S55" s="167">
        <f t="shared" si="16"/>
        <v>0.11799999999999999</v>
      </c>
      <c r="X55">
        <v>2.9610000000000001E-2</v>
      </c>
      <c r="Z55">
        <v>0</v>
      </c>
    </row>
    <row r="56" spans="1:26" ht="24.95" customHeight="1" x14ac:dyDescent="0.25">
      <c r="A56" s="171">
        <v>31</v>
      </c>
      <c r="B56" s="168" t="s">
        <v>233</v>
      </c>
      <c r="C56" s="172" t="s">
        <v>238</v>
      </c>
      <c r="D56" s="168" t="s">
        <v>239</v>
      </c>
      <c r="E56" s="168" t="s">
        <v>110</v>
      </c>
      <c r="F56" s="169">
        <v>1.0500000000000001E-2</v>
      </c>
      <c r="G56" s="170"/>
      <c r="H56" s="170"/>
      <c r="I56" s="170">
        <f t="shared" si="11"/>
        <v>0</v>
      </c>
      <c r="J56" s="168">
        <f t="shared" si="12"/>
        <v>0.46</v>
      </c>
      <c r="K56" s="1">
        <f t="shared" si="13"/>
        <v>0</v>
      </c>
      <c r="L56" s="1">
        <f t="shared" si="14"/>
        <v>0</v>
      </c>
      <c r="M56" s="1"/>
      <c r="N56" s="1">
        <v>44.27</v>
      </c>
      <c r="O56" s="1"/>
      <c r="P56" s="167">
        <f t="shared" si="15"/>
        <v>0</v>
      </c>
      <c r="Q56" s="173"/>
      <c r="R56" s="173">
        <v>0</v>
      </c>
      <c r="S56" s="167">
        <f t="shared" si="16"/>
        <v>0</v>
      </c>
      <c r="X56">
        <v>0</v>
      </c>
      <c r="Z56">
        <v>0</v>
      </c>
    </row>
    <row r="57" spans="1:26" ht="24.95" customHeight="1" x14ac:dyDescent="0.25">
      <c r="A57" s="171">
        <v>32</v>
      </c>
      <c r="B57" s="168" t="s">
        <v>240</v>
      </c>
      <c r="C57" s="172" t="s">
        <v>241</v>
      </c>
      <c r="D57" s="168" t="s">
        <v>242</v>
      </c>
      <c r="E57" s="168" t="s">
        <v>81</v>
      </c>
      <c r="F57" s="169">
        <v>2</v>
      </c>
      <c r="G57" s="170"/>
      <c r="H57" s="170"/>
      <c r="I57" s="170">
        <f t="shared" si="11"/>
        <v>0</v>
      </c>
      <c r="J57" s="168">
        <f t="shared" si="12"/>
        <v>27.44</v>
      </c>
      <c r="K57" s="1">
        <f t="shared" si="13"/>
        <v>0</v>
      </c>
      <c r="L57" s="1">
        <f t="shared" si="14"/>
        <v>0</v>
      </c>
      <c r="M57" s="1"/>
      <c r="N57" s="1">
        <v>13.72</v>
      </c>
      <c r="O57" s="1"/>
      <c r="P57" s="167">
        <f t="shared" si="15"/>
        <v>2E-3</v>
      </c>
      <c r="Q57" s="173"/>
      <c r="R57" s="173">
        <v>8.9999999999999998E-4</v>
      </c>
      <c r="S57" s="167">
        <f t="shared" si="16"/>
        <v>0</v>
      </c>
      <c r="X57">
        <v>0</v>
      </c>
      <c r="Z57">
        <v>0</v>
      </c>
    </row>
    <row r="58" spans="1:26" x14ac:dyDescent="0.25">
      <c r="A58" s="156"/>
      <c r="B58" s="156"/>
      <c r="C58" s="156"/>
      <c r="D58" s="156" t="s">
        <v>158</v>
      </c>
      <c r="E58" s="156"/>
      <c r="F58" s="167"/>
      <c r="G58" s="159">
        <f>ROUND((SUM(L48:L57))/1,2)</f>
        <v>0</v>
      </c>
      <c r="H58" s="159">
        <f>ROUND((SUM(M48:M57))/1,2)</f>
        <v>0</v>
      </c>
      <c r="I58" s="159">
        <f>ROUND((SUM(I48:I57))/1,2)</f>
        <v>0</v>
      </c>
      <c r="J58" s="156"/>
      <c r="K58" s="156"/>
      <c r="L58" s="156">
        <f>ROUND((SUM(L48:L57))/1,2)</f>
        <v>0</v>
      </c>
      <c r="M58" s="156">
        <f>ROUND((SUM(M48:M57))/1,2)</f>
        <v>0</v>
      </c>
      <c r="N58" s="156"/>
      <c r="O58" s="156"/>
      <c r="P58" s="174">
        <f>ROUND((SUM(P48:P57))/1,2)</f>
        <v>0.1</v>
      </c>
      <c r="Q58" s="153"/>
      <c r="R58" s="153"/>
      <c r="S58" s="174">
        <f>ROUND((SUM(S48:S57))/1,2)</f>
        <v>0.13</v>
      </c>
      <c r="T58" s="153"/>
      <c r="U58" s="153"/>
      <c r="V58" s="153"/>
      <c r="W58" s="153"/>
      <c r="X58" s="153"/>
      <c r="Y58" s="153"/>
      <c r="Z58" s="153"/>
    </row>
    <row r="59" spans="1:26" x14ac:dyDescent="0.25">
      <c r="A59" s="1"/>
      <c r="B59" s="1"/>
      <c r="C59" s="1"/>
      <c r="D59" s="1"/>
      <c r="E59" s="1"/>
      <c r="F59" s="163"/>
      <c r="G59" s="149"/>
      <c r="H59" s="149"/>
      <c r="I59" s="149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6"/>
      <c r="B60" s="156"/>
      <c r="C60" s="156"/>
      <c r="D60" s="156" t="s">
        <v>159</v>
      </c>
      <c r="E60" s="156"/>
      <c r="F60" s="16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3"/>
      <c r="R60" s="153"/>
      <c r="S60" s="156"/>
      <c r="T60" s="153"/>
      <c r="U60" s="153"/>
      <c r="V60" s="153"/>
      <c r="W60" s="153"/>
      <c r="X60" s="153"/>
      <c r="Y60" s="153"/>
      <c r="Z60" s="153"/>
    </row>
    <row r="61" spans="1:26" ht="24.95" customHeight="1" x14ac:dyDescent="0.25">
      <c r="A61" s="171">
        <v>33</v>
      </c>
      <c r="B61" s="168" t="s">
        <v>243</v>
      </c>
      <c r="C61" s="172" t="s">
        <v>244</v>
      </c>
      <c r="D61" s="168" t="s">
        <v>245</v>
      </c>
      <c r="E61" s="168" t="s">
        <v>207</v>
      </c>
      <c r="F61" s="169">
        <v>17.8</v>
      </c>
      <c r="G61" s="170"/>
      <c r="H61" s="170"/>
      <c r="I61" s="170">
        <f t="shared" ref="I61:I68" si="17">ROUND(F61*(G61+H61),2)</f>
        <v>0</v>
      </c>
      <c r="J61" s="168">
        <f t="shared" ref="J61:J68" si="18">ROUND(F61*(N61),2)</f>
        <v>159.84</v>
      </c>
      <c r="K61" s="1">
        <f t="shared" ref="K61:K68" si="19">ROUND(F61*(O61),2)</f>
        <v>0</v>
      </c>
      <c r="L61" s="1">
        <f t="shared" ref="L61:L67" si="20">ROUND(F61*(G61+H61),2)</f>
        <v>0</v>
      </c>
      <c r="M61" s="1"/>
      <c r="N61" s="1">
        <v>8.98</v>
      </c>
      <c r="O61" s="1"/>
      <c r="P61" s="167">
        <f t="shared" ref="P61:P68" si="21">ROUND(F61*(R61),3)</f>
        <v>8.0000000000000002E-3</v>
      </c>
      <c r="Q61" s="173"/>
      <c r="R61" s="173">
        <v>4.2999999999999999E-4</v>
      </c>
      <c r="S61" s="167">
        <f t="shared" ref="S61:S68" si="22">ROUND(F61*(X61),3)</f>
        <v>0</v>
      </c>
      <c r="X61">
        <v>0</v>
      </c>
      <c r="Z61">
        <v>0</v>
      </c>
    </row>
    <row r="62" spans="1:26" ht="24.95" customHeight="1" x14ac:dyDescent="0.25">
      <c r="A62" s="171">
        <v>34</v>
      </c>
      <c r="B62" s="168" t="s">
        <v>243</v>
      </c>
      <c r="C62" s="172" t="s">
        <v>246</v>
      </c>
      <c r="D62" s="168" t="s">
        <v>247</v>
      </c>
      <c r="E62" s="168" t="s">
        <v>207</v>
      </c>
      <c r="F62" s="169">
        <v>11.5</v>
      </c>
      <c r="G62" s="170"/>
      <c r="H62" s="170"/>
      <c r="I62" s="170">
        <f t="shared" si="17"/>
        <v>0</v>
      </c>
      <c r="J62" s="168">
        <f t="shared" si="18"/>
        <v>106.15</v>
      </c>
      <c r="K62" s="1">
        <f t="shared" si="19"/>
        <v>0</v>
      </c>
      <c r="L62" s="1">
        <f t="shared" si="20"/>
        <v>0</v>
      </c>
      <c r="M62" s="1"/>
      <c r="N62" s="1">
        <v>9.23</v>
      </c>
      <c r="O62" s="1"/>
      <c r="P62" s="167">
        <f t="shared" si="21"/>
        <v>6.0000000000000001E-3</v>
      </c>
      <c r="Q62" s="173"/>
      <c r="R62" s="173">
        <v>5.3657200000000003E-4</v>
      </c>
      <c r="S62" s="167">
        <f t="shared" si="22"/>
        <v>0</v>
      </c>
      <c r="X62">
        <v>0</v>
      </c>
      <c r="Z62">
        <v>0</v>
      </c>
    </row>
    <row r="63" spans="1:26" ht="24.95" customHeight="1" x14ac:dyDescent="0.25">
      <c r="A63" s="171">
        <v>35</v>
      </c>
      <c r="B63" s="168" t="s">
        <v>243</v>
      </c>
      <c r="C63" s="172" t="s">
        <v>248</v>
      </c>
      <c r="D63" s="168" t="s">
        <v>249</v>
      </c>
      <c r="E63" s="168" t="s">
        <v>81</v>
      </c>
      <c r="F63" s="169">
        <v>13</v>
      </c>
      <c r="G63" s="170"/>
      <c r="H63" s="170"/>
      <c r="I63" s="170">
        <f t="shared" si="17"/>
        <v>0</v>
      </c>
      <c r="J63" s="168">
        <f t="shared" si="18"/>
        <v>48.75</v>
      </c>
      <c r="K63" s="1">
        <f t="shared" si="19"/>
        <v>0</v>
      </c>
      <c r="L63" s="1">
        <f t="shared" si="20"/>
        <v>0</v>
      </c>
      <c r="M63" s="1"/>
      <c r="N63" s="1">
        <v>3.75</v>
      </c>
      <c r="O63" s="1"/>
      <c r="P63" s="167">
        <f t="shared" si="21"/>
        <v>8.9999999999999993E-3</v>
      </c>
      <c r="Q63" s="173"/>
      <c r="R63" s="173">
        <v>6.7000000000000002E-4</v>
      </c>
      <c r="S63" s="167">
        <f t="shared" si="22"/>
        <v>0</v>
      </c>
      <c r="X63">
        <v>0</v>
      </c>
      <c r="Z63">
        <v>0</v>
      </c>
    </row>
    <row r="64" spans="1:26" ht="24.95" customHeight="1" x14ac:dyDescent="0.25">
      <c r="A64" s="171">
        <v>36</v>
      </c>
      <c r="B64" s="168" t="s">
        <v>243</v>
      </c>
      <c r="C64" s="172" t="s">
        <v>250</v>
      </c>
      <c r="D64" s="168" t="s">
        <v>251</v>
      </c>
      <c r="E64" s="168" t="s">
        <v>207</v>
      </c>
      <c r="F64" s="169">
        <v>29.3</v>
      </c>
      <c r="G64" s="170"/>
      <c r="H64" s="170"/>
      <c r="I64" s="170">
        <f t="shared" si="17"/>
        <v>0</v>
      </c>
      <c r="J64" s="168">
        <f t="shared" si="18"/>
        <v>31.94</v>
      </c>
      <c r="K64" s="1">
        <f t="shared" si="19"/>
        <v>0</v>
      </c>
      <c r="L64" s="1">
        <f t="shared" si="20"/>
        <v>0</v>
      </c>
      <c r="M64" s="1"/>
      <c r="N64" s="1">
        <v>1.0900000000000001</v>
      </c>
      <c r="O64" s="1"/>
      <c r="P64" s="167">
        <f t="shared" si="21"/>
        <v>5.0000000000000001E-3</v>
      </c>
      <c r="Q64" s="173"/>
      <c r="R64" s="173">
        <v>1.8000000000000001E-4</v>
      </c>
      <c r="S64" s="167">
        <f t="shared" si="22"/>
        <v>0</v>
      </c>
      <c r="X64">
        <v>0</v>
      </c>
      <c r="Z64">
        <v>0</v>
      </c>
    </row>
    <row r="65" spans="1:26" ht="24.95" customHeight="1" x14ac:dyDescent="0.25">
      <c r="A65" s="171">
        <v>37</v>
      </c>
      <c r="B65" s="168" t="s">
        <v>243</v>
      </c>
      <c r="C65" s="172" t="s">
        <v>252</v>
      </c>
      <c r="D65" s="168" t="s">
        <v>253</v>
      </c>
      <c r="E65" s="168" t="s">
        <v>207</v>
      </c>
      <c r="F65" s="169">
        <v>29.3</v>
      </c>
      <c r="G65" s="170"/>
      <c r="H65" s="170"/>
      <c r="I65" s="170">
        <f t="shared" si="17"/>
        <v>0</v>
      </c>
      <c r="J65" s="168">
        <f t="shared" si="18"/>
        <v>21.39</v>
      </c>
      <c r="K65" s="1">
        <f t="shared" si="19"/>
        <v>0</v>
      </c>
      <c r="L65" s="1">
        <f t="shared" si="20"/>
        <v>0</v>
      </c>
      <c r="M65" s="1"/>
      <c r="N65" s="1">
        <v>0.73</v>
      </c>
      <c r="O65" s="1"/>
      <c r="P65" s="167">
        <f t="shared" si="21"/>
        <v>0</v>
      </c>
      <c r="Q65" s="173"/>
      <c r="R65" s="173">
        <v>1.0000000000000001E-5</v>
      </c>
      <c r="S65" s="167">
        <f t="shared" si="22"/>
        <v>0</v>
      </c>
      <c r="X65">
        <v>0</v>
      </c>
      <c r="Z65">
        <v>0</v>
      </c>
    </row>
    <row r="66" spans="1:26" ht="24.95" customHeight="1" x14ac:dyDescent="0.25">
      <c r="A66" s="171">
        <v>38</v>
      </c>
      <c r="B66" s="168" t="s">
        <v>243</v>
      </c>
      <c r="C66" s="172" t="s">
        <v>254</v>
      </c>
      <c r="D66" s="168" t="s">
        <v>255</v>
      </c>
      <c r="E66" s="168" t="s">
        <v>110</v>
      </c>
      <c r="F66" s="169">
        <v>6.0151577999999997E-2</v>
      </c>
      <c r="G66" s="170"/>
      <c r="H66" s="170"/>
      <c r="I66" s="170">
        <f t="shared" si="17"/>
        <v>0</v>
      </c>
      <c r="J66" s="168">
        <f t="shared" si="18"/>
        <v>0.93</v>
      </c>
      <c r="K66" s="1">
        <f t="shared" si="19"/>
        <v>0</v>
      </c>
      <c r="L66" s="1">
        <f t="shared" si="20"/>
        <v>0</v>
      </c>
      <c r="M66" s="1"/>
      <c r="N66" s="1">
        <v>15.54</v>
      </c>
      <c r="O66" s="1"/>
      <c r="P66" s="167">
        <f t="shared" si="21"/>
        <v>0</v>
      </c>
      <c r="Q66" s="173"/>
      <c r="R66" s="173">
        <v>0</v>
      </c>
      <c r="S66" s="167">
        <f t="shared" si="22"/>
        <v>0</v>
      </c>
      <c r="X66">
        <v>0</v>
      </c>
      <c r="Z66">
        <v>0</v>
      </c>
    </row>
    <row r="67" spans="1:26" ht="24.95" customHeight="1" x14ac:dyDescent="0.25">
      <c r="A67" s="171">
        <v>39</v>
      </c>
      <c r="B67" s="168" t="s">
        <v>256</v>
      </c>
      <c r="C67" s="172" t="s">
        <v>257</v>
      </c>
      <c r="D67" s="168" t="s">
        <v>258</v>
      </c>
      <c r="E67" s="168" t="s">
        <v>86</v>
      </c>
      <c r="F67" s="169">
        <v>3</v>
      </c>
      <c r="G67" s="170"/>
      <c r="H67" s="170"/>
      <c r="I67" s="170">
        <f t="shared" si="17"/>
        <v>0</v>
      </c>
      <c r="J67" s="168">
        <f t="shared" si="18"/>
        <v>55.05</v>
      </c>
      <c r="K67" s="1">
        <f t="shared" si="19"/>
        <v>0</v>
      </c>
      <c r="L67" s="1">
        <f t="shared" si="20"/>
        <v>0</v>
      </c>
      <c r="M67" s="1"/>
      <c r="N67" s="1">
        <v>18.350000000000001</v>
      </c>
      <c r="O67" s="1"/>
      <c r="P67" s="167">
        <f t="shared" si="21"/>
        <v>3.1E-2</v>
      </c>
      <c r="Q67" s="173"/>
      <c r="R67" s="173">
        <v>1.025E-2</v>
      </c>
      <c r="S67" s="167">
        <f t="shared" si="22"/>
        <v>0</v>
      </c>
      <c r="X67">
        <v>0</v>
      </c>
      <c r="Z67">
        <v>0</v>
      </c>
    </row>
    <row r="68" spans="1:26" ht="24.95" customHeight="1" x14ac:dyDescent="0.25">
      <c r="A68" s="171">
        <v>40</v>
      </c>
      <c r="B68" s="168" t="s">
        <v>259</v>
      </c>
      <c r="C68" s="172" t="s">
        <v>260</v>
      </c>
      <c r="D68" s="168" t="s">
        <v>261</v>
      </c>
      <c r="E68" s="168" t="s">
        <v>81</v>
      </c>
      <c r="F68" s="169">
        <v>13</v>
      </c>
      <c r="G68" s="170"/>
      <c r="H68" s="170"/>
      <c r="I68" s="170">
        <f t="shared" si="17"/>
        <v>0</v>
      </c>
      <c r="J68" s="168">
        <f t="shared" si="18"/>
        <v>21.71</v>
      </c>
      <c r="K68" s="1">
        <f t="shared" si="19"/>
        <v>0</v>
      </c>
      <c r="L68" s="1"/>
      <c r="M68" s="1">
        <f>ROUND(F68*(G68+H68),2)</f>
        <v>0</v>
      </c>
      <c r="N68" s="1">
        <v>1.67</v>
      </c>
      <c r="O68" s="1"/>
      <c r="P68" s="167">
        <f t="shared" si="21"/>
        <v>1E-3</v>
      </c>
      <c r="Q68" s="173"/>
      <c r="R68" s="173">
        <v>1E-4</v>
      </c>
      <c r="S68" s="167">
        <f t="shared" si="22"/>
        <v>0</v>
      </c>
      <c r="X68">
        <v>0</v>
      </c>
      <c r="Z68">
        <v>0</v>
      </c>
    </row>
    <row r="69" spans="1:26" x14ac:dyDescent="0.25">
      <c r="A69" s="156"/>
      <c r="B69" s="156"/>
      <c r="C69" s="156"/>
      <c r="D69" s="156" t="s">
        <v>159</v>
      </c>
      <c r="E69" s="156"/>
      <c r="F69" s="167"/>
      <c r="G69" s="159">
        <f>ROUND((SUM(L60:L68))/1,2)</f>
        <v>0</v>
      </c>
      <c r="H69" s="159">
        <f>ROUND((SUM(M60:M68))/1,2)</f>
        <v>0</v>
      </c>
      <c r="I69" s="159">
        <f>ROUND((SUM(I60:I68))/1,2)</f>
        <v>0</v>
      </c>
      <c r="J69" s="156"/>
      <c r="K69" s="156"/>
      <c r="L69" s="156">
        <f>ROUND((SUM(L60:L68))/1,2)</f>
        <v>0</v>
      </c>
      <c r="M69" s="156">
        <f>ROUND((SUM(M60:M68))/1,2)</f>
        <v>0</v>
      </c>
      <c r="N69" s="156"/>
      <c r="O69" s="156"/>
      <c r="P69" s="174">
        <f>ROUND((SUM(P60:P68))/1,2)</f>
        <v>0.06</v>
      </c>
      <c r="Q69" s="153"/>
      <c r="R69" s="153"/>
      <c r="S69" s="174">
        <f>ROUND((SUM(S60:S68))/1,2)</f>
        <v>0</v>
      </c>
      <c r="T69" s="153"/>
      <c r="U69" s="153"/>
      <c r="V69" s="153"/>
      <c r="W69" s="153"/>
      <c r="X69" s="153"/>
      <c r="Y69" s="153"/>
      <c r="Z69" s="153"/>
    </row>
    <row r="70" spans="1:26" x14ac:dyDescent="0.25">
      <c r="A70" s="1"/>
      <c r="B70" s="1"/>
      <c r="C70" s="1"/>
      <c r="D70" s="1"/>
      <c r="E70" s="1"/>
      <c r="F70" s="163"/>
      <c r="G70" s="149"/>
      <c r="H70" s="149"/>
      <c r="I70" s="149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6"/>
      <c r="B71" s="156"/>
      <c r="C71" s="156"/>
      <c r="D71" s="156" t="s">
        <v>65</v>
      </c>
      <c r="E71" s="156"/>
      <c r="F71" s="167"/>
      <c r="G71" s="157"/>
      <c r="H71" s="157"/>
      <c r="I71" s="157"/>
      <c r="J71" s="156"/>
      <c r="K71" s="156"/>
      <c r="L71" s="156"/>
      <c r="M71" s="156"/>
      <c r="N71" s="156"/>
      <c r="O71" s="156"/>
      <c r="P71" s="156"/>
      <c r="Q71" s="153"/>
      <c r="R71" s="153"/>
      <c r="S71" s="156"/>
      <c r="T71" s="153"/>
      <c r="U71" s="153"/>
      <c r="V71" s="153"/>
      <c r="W71" s="153"/>
      <c r="X71" s="153"/>
      <c r="Y71" s="153"/>
      <c r="Z71" s="153"/>
    </row>
    <row r="72" spans="1:26" ht="24.95" customHeight="1" x14ac:dyDescent="0.25">
      <c r="A72" s="171">
        <v>41</v>
      </c>
      <c r="B72" s="168" t="s">
        <v>99</v>
      </c>
      <c r="C72" s="172" t="s">
        <v>108</v>
      </c>
      <c r="D72" s="168" t="s">
        <v>109</v>
      </c>
      <c r="E72" s="168" t="s">
        <v>110</v>
      </c>
      <c r="F72" s="169">
        <v>0.84600000000000009</v>
      </c>
      <c r="G72" s="170"/>
      <c r="H72" s="170"/>
      <c r="I72" s="170">
        <f>ROUND(F72*(G72+H72),2)</f>
        <v>0</v>
      </c>
      <c r="J72" s="168">
        <f>ROUND(F72*(N72),2)</f>
        <v>34.21</v>
      </c>
      <c r="K72" s="1">
        <f>ROUND(F72*(O72),2)</f>
        <v>0</v>
      </c>
      <c r="L72" s="1">
        <f>ROUND(F72*(G72+H72),2)</f>
        <v>0</v>
      </c>
      <c r="M72" s="1"/>
      <c r="N72" s="1">
        <v>40.44</v>
      </c>
      <c r="O72" s="1"/>
      <c r="P72" s="167">
        <f>ROUND(F72*(R72),3)</f>
        <v>0</v>
      </c>
      <c r="Q72" s="173"/>
      <c r="R72" s="173">
        <v>0</v>
      </c>
      <c r="S72" s="167">
        <f>ROUND(F72*(X72),3)</f>
        <v>0</v>
      </c>
      <c r="X72">
        <v>0</v>
      </c>
      <c r="Z72">
        <v>0</v>
      </c>
    </row>
    <row r="73" spans="1:26" x14ac:dyDescent="0.25">
      <c r="A73" s="156"/>
      <c r="B73" s="156"/>
      <c r="C73" s="156"/>
      <c r="D73" s="156" t="s">
        <v>65</v>
      </c>
      <c r="E73" s="156"/>
      <c r="F73" s="167"/>
      <c r="G73" s="159">
        <f>ROUND((SUM(L71:L72))/1,2)</f>
        <v>0</v>
      </c>
      <c r="H73" s="159">
        <f>ROUND((SUM(M71:M72))/1,2)</f>
        <v>0</v>
      </c>
      <c r="I73" s="159">
        <f>ROUND((SUM(I71:I72))/1,2)</f>
        <v>0</v>
      </c>
      <c r="J73" s="156"/>
      <c r="K73" s="156"/>
      <c r="L73" s="156">
        <f>ROUND((SUM(L71:L72))/1,2)</f>
        <v>0</v>
      </c>
      <c r="M73" s="156">
        <f>ROUND((SUM(M71:M72))/1,2)</f>
        <v>0</v>
      </c>
      <c r="N73" s="156"/>
      <c r="O73" s="156"/>
      <c r="P73" s="174">
        <f>ROUND((SUM(P71:P72))/1,2)</f>
        <v>0</v>
      </c>
      <c r="Q73" s="153"/>
      <c r="R73" s="153"/>
      <c r="S73" s="174">
        <f>ROUND((SUM(S71:S72))/1,2)</f>
        <v>0</v>
      </c>
      <c r="T73" s="153"/>
      <c r="U73" s="153"/>
      <c r="V73" s="153"/>
      <c r="W73" s="153"/>
      <c r="X73" s="153"/>
      <c r="Y73" s="153"/>
      <c r="Z73" s="153"/>
    </row>
    <row r="74" spans="1:26" x14ac:dyDescent="0.25">
      <c r="A74" s="1"/>
      <c r="B74" s="1"/>
      <c r="C74" s="1"/>
      <c r="D74" s="1"/>
      <c r="E74" s="1"/>
      <c r="F74" s="163"/>
      <c r="G74" s="149"/>
      <c r="H74" s="149"/>
      <c r="I74" s="149"/>
      <c r="J74" s="1"/>
      <c r="K74" s="1"/>
      <c r="L74" s="1"/>
      <c r="M74" s="1"/>
      <c r="N74" s="1"/>
      <c r="O74" s="1"/>
      <c r="P74" s="1"/>
      <c r="S74" s="1"/>
    </row>
    <row r="75" spans="1:26" x14ac:dyDescent="0.25">
      <c r="A75" s="156"/>
      <c r="B75" s="156"/>
      <c r="C75" s="156"/>
      <c r="D75" s="156" t="s">
        <v>160</v>
      </c>
      <c r="E75" s="156"/>
      <c r="F75" s="167"/>
      <c r="G75" s="157"/>
      <c r="H75" s="157"/>
      <c r="I75" s="157"/>
      <c r="J75" s="156"/>
      <c r="K75" s="156"/>
      <c r="L75" s="156"/>
      <c r="M75" s="156"/>
      <c r="N75" s="156"/>
      <c r="O75" s="156"/>
      <c r="P75" s="156"/>
      <c r="Q75" s="153"/>
      <c r="R75" s="153"/>
      <c r="S75" s="156"/>
      <c r="T75" s="153"/>
      <c r="U75" s="153"/>
      <c r="V75" s="153"/>
      <c r="W75" s="153"/>
      <c r="X75" s="153"/>
      <c r="Y75" s="153"/>
      <c r="Z75" s="153"/>
    </row>
    <row r="76" spans="1:26" ht="24.95" customHeight="1" x14ac:dyDescent="0.25">
      <c r="A76" s="171">
        <v>42</v>
      </c>
      <c r="B76" s="168" t="s">
        <v>262</v>
      </c>
      <c r="C76" s="172" t="s">
        <v>263</v>
      </c>
      <c r="D76" s="168" t="s">
        <v>264</v>
      </c>
      <c r="E76" s="168" t="s">
        <v>81</v>
      </c>
      <c r="F76" s="169">
        <v>2</v>
      </c>
      <c r="G76" s="170"/>
      <c r="H76" s="170"/>
      <c r="I76" s="170">
        <f>ROUND(F76*(G76+H76),2)</f>
        <v>0</v>
      </c>
      <c r="J76" s="168">
        <f>ROUND(F76*(N76),2)</f>
        <v>15.48</v>
      </c>
      <c r="K76" s="1">
        <f>ROUND(F76*(O76),2)</f>
        <v>0</v>
      </c>
      <c r="L76" s="1">
        <f>ROUND(F76*(G76+H76),2)</f>
        <v>0</v>
      </c>
      <c r="M76" s="1"/>
      <c r="N76" s="1">
        <v>7.74</v>
      </c>
      <c r="O76" s="1"/>
      <c r="P76" s="167">
        <f>ROUND(F76*(R76),3)</f>
        <v>0</v>
      </c>
      <c r="Q76" s="173"/>
      <c r="R76" s="173">
        <v>0</v>
      </c>
      <c r="S76" s="167">
        <f>ROUND(F76*(X76),3)</f>
        <v>0</v>
      </c>
      <c r="X76">
        <v>0</v>
      </c>
      <c r="Z76">
        <v>0</v>
      </c>
    </row>
    <row r="77" spans="1:26" ht="24.95" customHeight="1" x14ac:dyDescent="0.25">
      <c r="A77" s="171">
        <v>43</v>
      </c>
      <c r="B77" s="168" t="s">
        <v>262</v>
      </c>
      <c r="C77" s="172" t="s">
        <v>265</v>
      </c>
      <c r="D77" s="168" t="s">
        <v>266</v>
      </c>
      <c r="E77" s="168" t="s">
        <v>81</v>
      </c>
      <c r="F77" s="169">
        <v>4</v>
      </c>
      <c r="G77" s="170"/>
      <c r="H77" s="170"/>
      <c r="I77" s="170">
        <f>ROUND(F77*(G77+H77),2)</f>
        <v>0</v>
      </c>
      <c r="J77" s="168">
        <f>ROUND(F77*(N77),2)</f>
        <v>41.64</v>
      </c>
      <c r="K77" s="1">
        <f>ROUND(F77*(O77),2)</f>
        <v>0</v>
      </c>
      <c r="L77" s="1">
        <f>ROUND(F77*(G77+H77),2)</f>
        <v>0</v>
      </c>
      <c r="M77" s="1"/>
      <c r="N77" s="1">
        <v>10.41</v>
      </c>
      <c r="O77" s="1"/>
      <c r="P77" s="167">
        <f>ROUND(F77*(R77),3)</f>
        <v>0</v>
      </c>
      <c r="Q77" s="173"/>
      <c r="R77" s="173">
        <v>0</v>
      </c>
      <c r="S77" s="167">
        <f>ROUND(F77*(X77),3)</f>
        <v>0</v>
      </c>
      <c r="X77">
        <v>0</v>
      </c>
      <c r="Z77">
        <v>0</v>
      </c>
    </row>
    <row r="78" spans="1:26" ht="24.95" customHeight="1" x14ac:dyDescent="0.25">
      <c r="A78" s="171">
        <v>44</v>
      </c>
      <c r="B78" s="168" t="s">
        <v>267</v>
      </c>
      <c r="C78" s="172" t="s">
        <v>268</v>
      </c>
      <c r="D78" s="168" t="s">
        <v>269</v>
      </c>
      <c r="E78" s="168" t="s">
        <v>81</v>
      </c>
      <c r="F78" s="169">
        <v>2</v>
      </c>
      <c r="G78" s="170"/>
      <c r="H78" s="170"/>
      <c r="I78" s="170">
        <f>ROUND(F78*(G78+H78),2)</f>
        <v>0</v>
      </c>
      <c r="J78" s="168">
        <f>ROUND(F78*(N78),2)</f>
        <v>4.68</v>
      </c>
      <c r="K78" s="1">
        <f>ROUND(F78*(O78),2)</f>
        <v>0</v>
      </c>
      <c r="L78" s="1">
        <f>ROUND(F78*(G78+H78),2)</f>
        <v>0</v>
      </c>
      <c r="M78" s="1"/>
      <c r="N78" s="1">
        <v>2.34</v>
      </c>
      <c r="O78" s="1"/>
      <c r="P78" s="167">
        <f>ROUND(F78*(R78),3)</f>
        <v>0</v>
      </c>
      <c r="Q78" s="173"/>
      <c r="R78" s="173">
        <v>4.85E-5</v>
      </c>
      <c r="S78" s="167">
        <f>ROUND(F78*(X78),3)</f>
        <v>2.4E-2</v>
      </c>
      <c r="X78">
        <v>1.2E-2</v>
      </c>
      <c r="Z78">
        <v>0</v>
      </c>
    </row>
    <row r="79" spans="1:26" ht="24.95" customHeight="1" x14ac:dyDescent="0.25">
      <c r="A79" s="171">
        <v>45</v>
      </c>
      <c r="B79" s="168" t="s">
        <v>267</v>
      </c>
      <c r="C79" s="172" t="s">
        <v>270</v>
      </c>
      <c r="D79" s="168" t="s">
        <v>271</v>
      </c>
      <c r="E79" s="168" t="s">
        <v>81</v>
      </c>
      <c r="F79" s="169">
        <v>4</v>
      </c>
      <c r="G79" s="170"/>
      <c r="H79" s="170"/>
      <c r="I79" s="170">
        <f>ROUND(F79*(G79+H79),2)</f>
        <v>0</v>
      </c>
      <c r="J79" s="168">
        <f>ROUND(F79*(N79),2)</f>
        <v>10.96</v>
      </c>
      <c r="K79" s="1">
        <f>ROUND(F79*(O79),2)</f>
        <v>0</v>
      </c>
      <c r="L79" s="1">
        <f>ROUND(F79*(G79+H79),2)</f>
        <v>0</v>
      </c>
      <c r="M79" s="1"/>
      <c r="N79" s="1">
        <v>2.74</v>
      </c>
      <c r="O79" s="1"/>
      <c r="P79" s="167">
        <f>ROUND(F79*(R79),3)</f>
        <v>0</v>
      </c>
      <c r="Q79" s="173"/>
      <c r="R79" s="173">
        <v>7.6799999999999997E-5</v>
      </c>
      <c r="S79" s="167">
        <f>ROUND(F79*(X79),3)</f>
        <v>9.6000000000000002E-2</v>
      </c>
      <c r="X79">
        <v>2.4E-2</v>
      </c>
      <c r="Z79">
        <v>0</v>
      </c>
    </row>
    <row r="80" spans="1:26" x14ac:dyDescent="0.25">
      <c r="A80" s="156"/>
      <c r="B80" s="156"/>
      <c r="C80" s="156"/>
      <c r="D80" s="156" t="s">
        <v>160</v>
      </c>
      <c r="E80" s="156"/>
      <c r="F80" s="167"/>
      <c r="G80" s="159">
        <f>ROUND((SUM(L75:L79))/1,2)</f>
        <v>0</v>
      </c>
      <c r="H80" s="159">
        <f>ROUND((SUM(M75:M79))/1,2)</f>
        <v>0</v>
      </c>
      <c r="I80" s="159">
        <f>ROUND((SUM(I75:I79))/1,2)</f>
        <v>0</v>
      </c>
      <c r="J80" s="156"/>
      <c r="K80" s="156"/>
      <c r="L80" s="156">
        <f>ROUND((SUM(L75:L79))/1,2)</f>
        <v>0</v>
      </c>
      <c r="M80" s="156">
        <f>ROUND((SUM(M75:M79))/1,2)</f>
        <v>0</v>
      </c>
      <c r="N80" s="156"/>
      <c r="O80" s="156"/>
      <c r="P80" s="174">
        <f>ROUND((SUM(P75:P79))/1,2)</f>
        <v>0</v>
      </c>
      <c r="Q80" s="153"/>
      <c r="R80" s="153"/>
      <c r="S80" s="174">
        <f>ROUND((SUM(S75:S79))/1,2)</f>
        <v>0.12</v>
      </c>
      <c r="T80" s="153"/>
      <c r="U80" s="153"/>
      <c r="V80" s="153"/>
      <c r="W80" s="153"/>
      <c r="X80" s="153"/>
      <c r="Y80" s="153"/>
      <c r="Z80" s="153"/>
    </row>
    <row r="81" spans="1:26" x14ac:dyDescent="0.25">
      <c r="A81" s="1"/>
      <c r="B81" s="1"/>
      <c r="C81" s="1"/>
      <c r="D81" s="1"/>
      <c r="E81" s="1"/>
      <c r="F81" s="163"/>
      <c r="G81" s="149"/>
      <c r="H81" s="149"/>
      <c r="I81" s="149"/>
      <c r="J81" s="1"/>
      <c r="K81" s="1"/>
      <c r="L81" s="1"/>
      <c r="M81" s="1"/>
      <c r="N81" s="1"/>
      <c r="O81" s="1"/>
      <c r="P81" s="1"/>
      <c r="S81" s="1"/>
    </row>
    <row r="82" spans="1:26" x14ac:dyDescent="0.25">
      <c r="A82" s="156"/>
      <c r="B82" s="156"/>
      <c r="C82" s="156"/>
      <c r="D82" s="156" t="s">
        <v>161</v>
      </c>
      <c r="E82" s="156"/>
      <c r="F82" s="16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3"/>
      <c r="R82" s="153"/>
      <c r="S82" s="156"/>
      <c r="T82" s="153"/>
      <c r="U82" s="153"/>
      <c r="V82" s="153"/>
      <c r="W82" s="153"/>
      <c r="X82" s="153"/>
      <c r="Y82" s="153"/>
      <c r="Z82" s="153"/>
    </row>
    <row r="83" spans="1:26" ht="24.95" customHeight="1" x14ac:dyDescent="0.25">
      <c r="A83" s="171">
        <v>46</v>
      </c>
      <c r="B83" s="168" t="s">
        <v>272</v>
      </c>
      <c r="C83" s="172" t="s">
        <v>273</v>
      </c>
      <c r="D83" s="168" t="s">
        <v>274</v>
      </c>
      <c r="E83" s="168" t="s">
        <v>138</v>
      </c>
      <c r="F83" s="169">
        <v>43.234999999999999</v>
      </c>
      <c r="G83" s="170"/>
      <c r="H83" s="170"/>
      <c r="I83" s="170">
        <f>ROUND(F83*(G83+H83),2)</f>
        <v>0</v>
      </c>
      <c r="J83" s="168">
        <f>ROUND(F83*(N83),2)</f>
        <v>1055.8</v>
      </c>
      <c r="K83" s="1">
        <f>ROUND(F83*(O83),2)</f>
        <v>0</v>
      </c>
      <c r="L83" s="1">
        <f>ROUND(F83*(G83+H83),2)</f>
        <v>0</v>
      </c>
      <c r="M83" s="1"/>
      <c r="N83" s="1">
        <v>24.42</v>
      </c>
      <c r="O83" s="1"/>
      <c r="P83" s="167">
        <f>ROUND(F83*(R83),3)</f>
        <v>0.38400000000000001</v>
      </c>
      <c r="Q83" s="173"/>
      <c r="R83" s="173">
        <v>8.8859014999999996E-3</v>
      </c>
      <c r="S83" s="167">
        <f>ROUND(F83*(X83),3)</f>
        <v>0</v>
      </c>
      <c r="X83">
        <v>0</v>
      </c>
      <c r="Z83">
        <v>0</v>
      </c>
    </row>
    <row r="84" spans="1:26" ht="24.95" customHeight="1" x14ac:dyDescent="0.25">
      <c r="A84" s="171">
        <v>47</v>
      </c>
      <c r="B84" s="168" t="s">
        <v>275</v>
      </c>
      <c r="C84" s="172" t="s">
        <v>276</v>
      </c>
      <c r="D84" s="168" t="s">
        <v>277</v>
      </c>
      <c r="E84" s="168" t="s">
        <v>278</v>
      </c>
      <c r="F84" s="169">
        <v>0.3841819513525</v>
      </c>
      <c r="G84" s="170"/>
      <c r="H84" s="170"/>
      <c r="I84" s="170">
        <f>ROUND(F84*(G84+H84),2)</f>
        <v>0</v>
      </c>
      <c r="J84" s="168">
        <f>ROUND(F84*(N84),2)</f>
        <v>8.65</v>
      </c>
      <c r="K84" s="1">
        <f>ROUND(F84*(O84),2)</f>
        <v>0</v>
      </c>
      <c r="L84" s="1">
        <f>ROUND(F84*(G84+H84),2)</f>
        <v>0</v>
      </c>
      <c r="M84" s="1"/>
      <c r="N84" s="1">
        <v>22.51</v>
      </c>
      <c r="O84" s="1"/>
      <c r="P84" s="167">
        <f>ROUND(F84*(R84),3)</f>
        <v>0</v>
      </c>
      <c r="Q84" s="173"/>
      <c r="R84" s="173">
        <v>0</v>
      </c>
      <c r="S84" s="167">
        <f>ROUND(F84*(X84),3)</f>
        <v>0</v>
      </c>
      <c r="X84">
        <v>0</v>
      </c>
      <c r="Z84">
        <v>0</v>
      </c>
    </row>
    <row r="85" spans="1:26" x14ac:dyDescent="0.25">
      <c r="A85" s="156"/>
      <c r="B85" s="156"/>
      <c r="C85" s="156"/>
      <c r="D85" s="156" t="s">
        <v>161</v>
      </c>
      <c r="E85" s="156"/>
      <c r="F85" s="167"/>
      <c r="G85" s="159">
        <f>ROUND((SUM(L82:L84))/1,2)</f>
        <v>0</v>
      </c>
      <c r="H85" s="159">
        <f>ROUND((SUM(M82:M84))/1,2)</f>
        <v>0</v>
      </c>
      <c r="I85" s="159">
        <f>ROUND((SUM(I82:I84))/1,2)</f>
        <v>0</v>
      </c>
      <c r="J85" s="156"/>
      <c r="K85" s="156"/>
      <c r="L85" s="156">
        <f>ROUND((SUM(L82:L84))/1,2)</f>
        <v>0</v>
      </c>
      <c r="M85" s="156">
        <f>ROUND((SUM(M82:M84))/1,2)</f>
        <v>0</v>
      </c>
      <c r="N85" s="156"/>
      <c r="O85" s="156"/>
      <c r="P85" s="174">
        <f>ROUND((SUM(P82:P84))/1,2)</f>
        <v>0.38</v>
      </c>
      <c r="Q85" s="153"/>
      <c r="R85" s="153"/>
      <c r="S85" s="174">
        <f>ROUND((SUM(S82:S84))/1,2)</f>
        <v>0</v>
      </c>
      <c r="T85" s="153"/>
      <c r="U85" s="153"/>
      <c r="V85" s="153"/>
      <c r="W85" s="153"/>
      <c r="X85" s="153"/>
      <c r="Y85" s="153"/>
      <c r="Z85" s="153"/>
    </row>
    <row r="86" spans="1:26" x14ac:dyDescent="0.25">
      <c r="A86" s="1"/>
      <c r="B86" s="1"/>
      <c r="C86" s="1"/>
      <c r="D86" s="1"/>
      <c r="E86" s="1"/>
      <c r="F86" s="163"/>
      <c r="G86" s="149"/>
      <c r="H86" s="149"/>
      <c r="I86" s="149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6"/>
      <c r="B87" s="156"/>
      <c r="C87" s="156"/>
      <c r="D87" s="156" t="s">
        <v>162</v>
      </c>
      <c r="E87" s="156"/>
      <c r="F87" s="167"/>
      <c r="G87" s="157"/>
      <c r="H87" s="157"/>
      <c r="I87" s="157"/>
      <c r="J87" s="156"/>
      <c r="K87" s="156"/>
      <c r="L87" s="156"/>
      <c r="M87" s="156"/>
      <c r="N87" s="156"/>
      <c r="O87" s="156"/>
      <c r="P87" s="156"/>
      <c r="Q87" s="153"/>
      <c r="R87" s="153"/>
      <c r="S87" s="156"/>
      <c r="T87" s="153"/>
      <c r="U87" s="153"/>
      <c r="V87" s="153"/>
      <c r="W87" s="153"/>
      <c r="X87" s="153"/>
      <c r="Y87" s="153"/>
      <c r="Z87" s="153"/>
    </row>
    <row r="88" spans="1:26" ht="24.95" customHeight="1" x14ac:dyDescent="0.25">
      <c r="A88" s="171">
        <v>48</v>
      </c>
      <c r="B88" s="168" t="s">
        <v>279</v>
      </c>
      <c r="C88" s="172" t="s">
        <v>280</v>
      </c>
      <c r="D88" s="168" t="s">
        <v>281</v>
      </c>
      <c r="E88" s="168" t="s">
        <v>81</v>
      </c>
      <c r="F88" s="169">
        <v>6</v>
      </c>
      <c r="G88" s="170"/>
      <c r="H88" s="170"/>
      <c r="I88" s="170">
        <f t="shared" ref="I88:I94" si="23">ROUND(F88*(G88+H88),2)</f>
        <v>0</v>
      </c>
      <c r="J88" s="168">
        <f t="shared" ref="J88:J94" si="24">ROUND(F88*(N88),2)</f>
        <v>26.88</v>
      </c>
      <c r="K88" s="1">
        <f t="shared" ref="K88:K94" si="25">ROUND(F88*(O88),2)</f>
        <v>0</v>
      </c>
      <c r="L88" s="1">
        <f>ROUND(F88*(G88+H88),2)</f>
        <v>0</v>
      </c>
      <c r="M88" s="1"/>
      <c r="N88" s="1">
        <v>4.4800000000000004</v>
      </c>
      <c r="O88" s="1"/>
      <c r="P88" s="167">
        <f t="shared" ref="P88:P94" si="26">ROUND(F88*(R88),3)</f>
        <v>0</v>
      </c>
      <c r="Q88" s="173"/>
      <c r="R88" s="173">
        <v>0</v>
      </c>
      <c r="S88" s="167">
        <f t="shared" ref="S88:S94" si="27">ROUND(F88*(X88),3)</f>
        <v>0</v>
      </c>
      <c r="X88">
        <v>0</v>
      </c>
      <c r="Z88">
        <v>0</v>
      </c>
    </row>
    <row r="89" spans="1:26" ht="24.95" customHeight="1" x14ac:dyDescent="0.25">
      <c r="A89" s="171">
        <v>49</v>
      </c>
      <c r="B89" s="168" t="s">
        <v>279</v>
      </c>
      <c r="C89" s="172" t="s">
        <v>282</v>
      </c>
      <c r="D89" s="168" t="s">
        <v>283</v>
      </c>
      <c r="E89" s="168" t="s">
        <v>81</v>
      </c>
      <c r="F89" s="169">
        <v>10</v>
      </c>
      <c r="G89" s="170"/>
      <c r="H89" s="170"/>
      <c r="I89" s="170">
        <f t="shared" si="23"/>
        <v>0</v>
      </c>
      <c r="J89" s="168">
        <f t="shared" si="24"/>
        <v>37.6</v>
      </c>
      <c r="K89" s="1">
        <f t="shared" si="25"/>
        <v>0</v>
      </c>
      <c r="L89" s="1">
        <f>ROUND(F89*(G89+H89),2)</f>
        <v>0</v>
      </c>
      <c r="M89" s="1"/>
      <c r="N89" s="1">
        <v>3.76</v>
      </c>
      <c r="O89" s="1"/>
      <c r="P89" s="167">
        <f t="shared" si="26"/>
        <v>0</v>
      </c>
      <c r="Q89" s="173"/>
      <c r="R89" s="173">
        <v>3.0000000000000001E-5</v>
      </c>
      <c r="S89" s="167">
        <f t="shared" si="27"/>
        <v>0</v>
      </c>
      <c r="X89">
        <v>0</v>
      </c>
      <c r="Z89">
        <v>0</v>
      </c>
    </row>
    <row r="90" spans="1:26" ht="24.95" customHeight="1" x14ac:dyDescent="0.25">
      <c r="A90" s="171">
        <v>50</v>
      </c>
      <c r="B90" s="168" t="s">
        <v>279</v>
      </c>
      <c r="C90" s="172" t="s">
        <v>284</v>
      </c>
      <c r="D90" s="168" t="s">
        <v>285</v>
      </c>
      <c r="E90" s="168" t="s">
        <v>110</v>
      </c>
      <c r="F90" s="169">
        <v>1.6799999999999999E-2</v>
      </c>
      <c r="G90" s="170"/>
      <c r="H90" s="170"/>
      <c r="I90" s="170">
        <f t="shared" si="23"/>
        <v>0</v>
      </c>
      <c r="J90" s="168">
        <f t="shared" si="24"/>
        <v>0.44</v>
      </c>
      <c r="K90" s="1">
        <f t="shared" si="25"/>
        <v>0</v>
      </c>
      <c r="L90" s="1">
        <f>ROUND(F90*(G90+H90),2)</f>
        <v>0</v>
      </c>
      <c r="M90" s="1"/>
      <c r="N90" s="1">
        <v>26.21</v>
      </c>
      <c r="O90" s="1"/>
      <c r="P90" s="167">
        <f t="shared" si="26"/>
        <v>0</v>
      </c>
      <c r="Q90" s="173"/>
      <c r="R90" s="173">
        <v>0</v>
      </c>
      <c r="S90" s="167">
        <f t="shared" si="27"/>
        <v>0</v>
      </c>
      <c r="X90">
        <v>0</v>
      </c>
      <c r="Z90">
        <v>0</v>
      </c>
    </row>
    <row r="91" spans="1:26" ht="24.95" customHeight="1" x14ac:dyDescent="0.25">
      <c r="A91" s="171">
        <v>51</v>
      </c>
      <c r="B91" s="168" t="s">
        <v>286</v>
      </c>
      <c r="C91" s="172" t="s">
        <v>287</v>
      </c>
      <c r="D91" s="168" t="s">
        <v>288</v>
      </c>
      <c r="E91" s="168" t="s">
        <v>289</v>
      </c>
      <c r="F91" s="169">
        <v>4</v>
      </c>
      <c r="G91" s="170"/>
      <c r="H91" s="170"/>
      <c r="I91" s="170">
        <f t="shared" si="23"/>
        <v>0</v>
      </c>
      <c r="J91" s="168">
        <f t="shared" si="24"/>
        <v>323.83999999999997</v>
      </c>
      <c r="K91" s="1">
        <f t="shared" si="25"/>
        <v>0</v>
      </c>
      <c r="L91" s="1"/>
      <c r="M91" s="1">
        <f>ROUND(F91*(G91+H91),2)</f>
        <v>0</v>
      </c>
      <c r="N91" s="1">
        <v>80.959999999999994</v>
      </c>
      <c r="O91" s="1"/>
      <c r="P91" s="167">
        <f t="shared" si="26"/>
        <v>0</v>
      </c>
      <c r="Q91" s="173"/>
      <c r="R91" s="173">
        <v>0</v>
      </c>
      <c r="S91" s="167">
        <f t="shared" si="27"/>
        <v>0</v>
      </c>
      <c r="X91">
        <v>0</v>
      </c>
      <c r="Z91">
        <v>0</v>
      </c>
    </row>
    <row r="92" spans="1:26" ht="24.95" customHeight="1" x14ac:dyDescent="0.25">
      <c r="A92" s="171">
        <v>52</v>
      </c>
      <c r="B92" s="168" t="s">
        <v>286</v>
      </c>
      <c r="C92" s="172" t="s">
        <v>290</v>
      </c>
      <c r="D92" s="168" t="s">
        <v>291</v>
      </c>
      <c r="E92" s="168" t="s">
        <v>289</v>
      </c>
      <c r="F92" s="169">
        <v>2</v>
      </c>
      <c r="G92" s="170"/>
      <c r="H92" s="170"/>
      <c r="I92" s="170">
        <f t="shared" si="23"/>
        <v>0</v>
      </c>
      <c r="J92" s="168">
        <f t="shared" si="24"/>
        <v>174.8</v>
      </c>
      <c r="K92" s="1">
        <f t="shared" si="25"/>
        <v>0</v>
      </c>
      <c r="L92" s="1"/>
      <c r="M92" s="1">
        <f>ROUND(F92*(G92+H92),2)</f>
        <v>0</v>
      </c>
      <c r="N92" s="1">
        <v>87.4</v>
      </c>
      <c r="O92" s="1"/>
      <c r="P92" s="167">
        <f t="shared" si="26"/>
        <v>0</v>
      </c>
      <c r="Q92" s="173"/>
      <c r="R92" s="173">
        <v>0</v>
      </c>
      <c r="S92" s="167">
        <f t="shared" si="27"/>
        <v>0</v>
      </c>
      <c r="X92">
        <v>0</v>
      </c>
      <c r="Z92">
        <v>0</v>
      </c>
    </row>
    <row r="93" spans="1:26" ht="24.95" customHeight="1" x14ac:dyDescent="0.25">
      <c r="A93" s="171">
        <v>53</v>
      </c>
      <c r="B93" s="168" t="s">
        <v>124</v>
      </c>
      <c r="C93" s="172" t="s">
        <v>292</v>
      </c>
      <c r="D93" s="168" t="s">
        <v>293</v>
      </c>
      <c r="E93" s="168" t="s">
        <v>81</v>
      </c>
      <c r="F93" s="169">
        <v>6</v>
      </c>
      <c r="G93" s="170"/>
      <c r="H93" s="170"/>
      <c r="I93" s="170">
        <f t="shared" si="23"/>
        <v>0</v>
      </c>
      <c r="J93" s="168">
        <f t="shared" si="24"/>
        <v>40.14</v>
      </c>
      <c r="K93" s="1">
        <f t="shared" si="25"/>
        <v>0</v>
      </c>
      <c r="L93" s="1"/>
      <c r="M93" s="1">
        <f>ROUND(F93*(G93+H93),2)</f>
        <v>0</v>
      </c>
      <c r="N93" s="1">
        <v>6.6899999999999995</v>
      </c>
      <c r="O93" s="1"/>
      <c r="P93" s="167">
        <f t="shared" si="26"/>
        <v>1.0999999999999999E-2</v>
      </c>
      <c r="Q93" s="173"/>
      <c r="R93" s="173">
        <v>1.8500000000000001E-3</v>
      </c>
      <c r="S93" s="167">
        <f t="shared" si="27"/>
        <v>0</v>
      </c>
      <c r="X93">
        <v>0</v>
      </c>
      <c r="Z93">
        <v>0</v>
      </c>
    </row>
    <row r="94" spans="1:26" ht="24.95" customHeight="1" x14ac:dyDescent="0.25">
      <c r="A94" s="171">
        <v>54</v>
      </c>
      <c r="B94" s="168" t="s">
        <v>124</v>
      </c>
      <c r="C94" s="172" t="s">
        <v>294</v>
      </c>
      <c r="D94" s="168" t="s">
        <v>295</v>
      </c>
      <c r="E94" s="168" t="s">
        <v>81</v>
      </c>
      <c r="F94" s="169">
        <v>4</v>
      </c>
      <c r="G94" s="170"/>
      <c r="H94" s="170"/>
      <c r="I94" s="170">
        <f t="shared" si="23"/>
        <v>0</v>
      </c>
      <c r="J94" s="168">
        <f t="shared" si="24"/>
        <v>14.08</v>
      </c>
      <c r="K94" s="1">
        <f t="shared" si="25"/>
        <v>0</v>
      </c>
      <c r="L94" s="1"/>
      <c r="M94" s="1">
        <f>ROUND(F94*(G94+H94),2)</f>
        <v>0</v>
      </c>
      <c r="N94" s="1">
        <v>3.52</v>
      </c>
      <c r="O94" s="1"/>
      <c r="P94" s="167">
        <f t="shared" si="26"/>
        <v>5.0000000000000001E-3</v>
      </c>
      <c r="Q94" s="173"/>
      <c r="R94" s="173">
        <v>1.3500000000000001E-3</v>
      </c>
      <c r="S94" s="167">
        <f t="shared" si="27"/>
        <v>0</v>
      </c>
      <c r="X94">
        <v>0</v>
      </c>
      <c r="Z94">
        <v>0</v>
      </c>
    </row>
    <row r="95" spans="1:26" x14ac:dyDescent="0.25">
      <c r="A95" s="156"/>
      <c r="B95" s="156"/>
      <c r="C95" s="156"/>
      <c r="D95" s="156" t="s">
        <v>162</v>
      </c>
      <c r="E95" s="156"/>
      <c r="F95" s="167"/>
      <c r="G95" s="159">
        <f>ROUND((SUM(L87:L94))/1,2)</f>
        <v>0</v>
      </c>
      <c r="H95" s="159">
        <f>ROUND((SUM(M87:M94))/1,2)</f>
        <v>0</v>
      </c>
      <c r="I95" s="159">
        <f>ROUND((SUM(I87:I94))/1,2)</f>
        <v>0</v>
      </c>
      <c r="J95" s="156"/>
      <c r="K95" s="156"/>
      <c r="L95" s="156">
        <f>ROUND((SUM(L87:L94))/1,2)</f>
        <v>0</v>
      </c>
      <c r="M95" s="156">
        <f>ROUND((SUM(M87:M94))/1,2)</f>
        <v>0</v>
      </c>
      <c r="N95" s="156"/>
      <c r="O95" s="156"/>
      <c r="P95" s="174">
        <f>ROUND((SUM(P87:P94))/1,2)</f>
        <v>0.02</v>
      </c>
      <c r="Q95" s="153"/>
      <c r="R95" s="153"/>
      <c r="S95" s="174">
        <f>ROUND((SUM(S87:S94))/1,2)</f>
        <v>0</v>
      </c>
      <c r="T95" s="153"/>
      <c r="U95" s="153"/>
      <c r="V95" s="153"/>
      <c r="W95" s="153"/>
      <c r="X95" s="153"/>
      <c r="Y95" s="153"/>
      <c r="Z95" s="153"/>
    </row>
    <row r="96" spans="1:26" x14ac:dyDescent="0.25">
      <c r="A96" s="1"/>
      <c r="B96" s="1"/>
      <c r="C96" s="1"/>
      <c r="D96" s="1"/>
      <c r="E96" s="1"/>
      <c r="F96" s="163"/>
      <c r="G96" s="149"/>
      <c r="H96" s="149"/>
      <c r="I96" s="149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6"/>
      <c r="B97" s="156"/>
      <c r="C97" s="156"/>
      <c r="D97" s="156" t="s">
        <v>163</v>
      </c>
      <c r="E97" s="156"/>
      <c r="F97" s="16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3"/>
      <c r="R97" s="153"/>
      <c r="S97" s="156"/>
      <c r="T97" s="153"/>
      <c r="U97" s="153"/>
      <c r="V97" s="153"/>
      <c r="W97" s="153"/>
      <c r="X97" s="153"/>
      <c r="Y97" s="153"/>
      <c r="Z97" s="153"/>
    </row>
    <row r="98" spans="1:26" ht="24.95" customHeight="1" x14ac:dyDescent="0.25">
      <c r="A98" s="171">
        <v>55</v>
      </c>
      <c r="B98" s="168" t="s">
        <v>296</v>
      </c>
      <c r="C98" s="172" t="s">
        <v>297</v>
      </c>
      <c r="D98" s="168" t="s">
        <v>298</v>
      </c>
      <c r="E98" s="168" t="s">
        <v>207</v>
      </c>
      <c r="F98" s="169">
        <v>24</v>
      </c>
      <c r="G98" s="170"/>
      <c r="H98" s="170"/>
      <c r="I98" s="170">
        <f>ROUND(F98*(G98+H98),2)</f>
        <v>0</v>
      </c>
      <c r="J98" s="168">
        <f>ROUND(F98*(N98),2)</f>
        <v>28.8</v>
      </c>
      <c r="K98" s="1">
        <f>ROUND(F98*(O98),2)</f>
        <v>0</v>
      </c>
      <c r="L98" s="1">
        <f>ROUND(F98*(G98+H98),2)</f>
        <v>0</v>
      </c>
      <c r="M98" s="1"/>
      <c r="N98" s="1">
        <v>1.2</v>
      </c>
      <c r="O98" s="1"/>
      <c r="P98" s="167">
        <f>ROUND(F98*(R98),3)</f>
        <v>2E-3</v>
      </c>
      <c r="Q98" s="173"/>
      <c r="R98" s="173">
        <v>6.9999999999999994E-5</v>
      </c>
      <c r="S98" s="167">
        <f>ROUND(F98*(X98),3)</f>
        <v>0</v>
      </c>
      <c r="X98">
        <v>0</v>
      </c>
      <c r="Z98">
        <v>0</v>
      </c>
    </row>
    <row r="99" spans="1:26" ht="24.95" customHeight="1" x14ac:dyDescent="0.25">
      <c r="A99" s="171">
        <v>56</v>
      </c>
      <c r="B99" s="168" t="s">
        <v>296</v>
      </c>
      <c r="C99" s="172" t="s">
        <v>299</v>
      </c>
      <c r="D99" s="168" t="s">
        <v>300</v>
      </c>
      <c r="E99" s="168" t="s">
        <v>138</v>
      </c>
      <c r="F99" s="169">
        <v>98.64</v>
      </c>
      <c r="G99" s="170"/>
      <c r="H99" s="170"/>
      <c r="I99" s="170">
        <f>ROUND(F99*(G99+H99),2)</f>
        <v>0</v>
      </c>
      <c r="J99" s="168">
        <f>ROUND(F99*(N99),2)</f>
        <v>206.16</v>
      </c>
      <c r="K99" s="1">
        <f>ROUND(F99*(O99),2)</f>
        <v>0</v>
      </c>
      <c r="L99" s="1">
        <f>ROUND(F99*(G99+H99),2)</f>
        <v>0</v>
      </c>
      <c r="M99" s="1"/>
      <c r="N99" s="1">
        <v>2.09</v>
      </c>
      <c r="O99" s="1"/>
      <c r="P99" s="167">
        <f>ROUND(F99*(R99),3)</f>
        <v>3.9E-2</v>
      </c>
      <c r="Q99" s="173"/>
      <c r="R99" s="173">
        <v>4.0000000000000002E-4</v>
      </c>
      <c r="S99" s="167">
        <f>ROUND(F99*(X99),3)</f>
        <v>0</v>
      </c>
      <c r="X99">
        <v>0</v>
      </c>
      <c r="Z99">
        <v>0</v>
      </c>
    </row>
    <row r="100" spans="1:26" ht="24.95" customHeight="1" x14ac:dyDescent="0.25">
      <c r="A100" s="171">
        <v>57</v>
      </c>
      <c r="B100" s="168" t="s">
        <v>301</v>
      </c>
      <c r="C100" s="172" t="s">
        <v>302</v>
      </c>
      <c r="D100" s="168" t="s">
        <v>303</v>
      </c>
      <c r="E100" s="168" t="s">
        <v>138</v>
      </c>
      <c r="F100" s="169">
        <v>11.65</v>
      </c>
      <c r="G100" s="170"/>
      <c r="H100" s="170"/>
      <c r="I100" s="170">
        <f>ROUND(F100*(G100+H100),2)</f>
        <v>0</v>
      </c>
      <c r="J100" s="168">
        <f>ROUND(F100*(N100),2)</f>
        <v>61.16</v>
      </c>
      <c r="K100" s="1">
        <f>ROUND(F100*(O100),2)</f>
        <v>0</v>
      </c>
      <c r="L100" s="1">
        <f>ROUND(F100*(G100+H100),2)</f>
        <v>0</v>
      </c>
      <c r="M100" s="1"/>
      <c r="N100" s="1">
        <v>5.25</v>
      </c>
      <c r="O100" s="1"/>
      <c r="P100" s="167">
        <f>ROUND(F100*(R100),3)</f>
        <v>3.0000000000000001E-3</v>
      </c>
      <c r="Q100" s="173"/>
      <c r="R100" s="173">
        <v>2.9783199999999999E-4</v>
      </c>
      <c r="S100" s="167">
        <f>ROUND(F100*(X100),3)</f>
        <v>0</v>
      </c>
      <c r="X100">
        <v>0</v>
      </c>
      <c r="Z100">
        <v>0</v>
      </c>
    </row>
    <row r="101" spans="1:26" x14ac:dyDescent="0.25">
      <c r="A101" s="156"/>
      <c r="B101" s="156"/>
      <c r="C101" s="156"/>
      <c r="D101" s="156" t="s">
        <v>163</v>
      </c>
      <c r="E101" s="156"/>
      <c r="F101" s="167"/>
      <c r="G101" s="159">
        <f>ROUND((SUM(L97:L100))/1,2)</f>
        <v>0</v>
      </c>
      <c r="H101" s="159">
        <f>ROUND((SUM(M97:M100))/1,2)</f>
        <v>0</v>
      </c>
      <c r="I101" s="159">
        <f>ROUND((SUM(I97:I100))/1,2)</f>
        <v>0</v>
      </c>
      <c r="J101" s="156"/>
      <c r="K101" s="156"/>
      <c r="L101" s="156">
        <f>ROUND((SUM(L97:L100))/1,2)</f>
        <v>0</v>
      </c>
      <c r="M101" s="156">
        <f>ROUND((SUM(M97:M100))/1,2)</f>
        <v>0</v>
      </c>
      <c r="N101" s="156"/>
      <c r="O101" s="156"/>
      <c r="P101" s="174">
        <f>ROUND((SUM(P97:P100))/1,2)</f>
        <v>0.04</v>
      </c>
      <c r="Q101" s="153"/>
      <c r="R101" s="153"/>
      <c r="S101" s="174">
        <f>ROUND((SUM(S97:S100))/1,2)</f>
        <v>0</v>
      </c>
      <c r="T101" s="153"/>
      <c r="U101" s="153"/>
      <c r="V101" s="153"/>
      <c r="W101" s="153"/>
      <c r="X101" s="153"/>
      <c r="Y101" s="153"/>
      <c r="Z101" s="153"/>
    </row>
    <row r="102" spans="1:26" x14ac:dyDescent="0.25">
      <c r="A102" s="1"/>
      <c r="B102" s="1"/>
      <c r="C102" s="1"/>
      <c r="D102" s="1"/>
      <c r="E102" s="1"/>
      <c r="F102" s="163"/>
      <c r="G102" s="149"/>
      <c r="H102" s="149"/>
      <c r="I102" s="149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56"/>
      <c r="B103" s="156"/>
      <c r="C103" s="156"/>
      <c r="D103" s="2" t="s">
        <v>64</v>
      </c>
      <c r="E103" s="156"/>
      <c r="F103" s="167"/>
      <c r="G103" s="159">
        <f>ROUND((SUM(L37:L102))/2,2)</f>
        <v>0</v>
      </c>
      <c r="H103" s="159">
        <f>ROUND((SUM(M37:M102))/2,2)</f>
        <v>0</v>
      </c>
      <c r="I103" s="159">
        <f>ROUND((SUM(I37:I102))/2,2)</f>
        <v>0</v>
      </c>
      <c r="J103" s="157"/>
      <c r="K103" s="156"/>
      <c r="L103" s="157">
        <f>ROUND((SUM(L37:L102))/2,2)</f>
        <v>0</v>
      </c>
      <c r="M103" s="157">
        <f>ROUND((SUM(M37:M102))/2,2)</f>
        <v>0</v>
      </c>
      <c r="N103" s="156"/>
      <c r="O103" s="156"/>
      <c r="P103" s="174">
        <f>ROUND((SUM(P37:P102))/2,2)</f>
        <v>0.62</v>
      </c>
      <c r="S103" s="174">
        <f>ROUND((SUM(S37:S102))/2,2)</f>
        <v>0.25</v>
      </c>
    </row>
    <row r="104" spans="1:26" x14ac:dyDescent="0.25">
      <c r="A104" s="1"/>
      <c r="B104" s="1"/>
      <c r="C104" s="1"/>
      <c r="D104" s="1"/>
      <c r="E104" s="1"/>
      <c r="F104" s="163"/>
      <c r="G104" s="149"/>
      <c r="H104" s="149"/>
      <c r="I104" s="149"/>
      <c r="J104" s="1"/>
      <c r="K104" s="1"/>
      <c r="L104" s="1"/>
      <c r="M104" s="1"/>
      <c r="N104" s="1"/>
      <c r="O104" s="1"/>
      <c r="P104" s="1"/>
      <c r="S104" s="1"/>
    </row>
    <row r="105" spans="1:26" x14ac:dyDescent="0.25">
      <c r="A105" s="156"/>
      <c r="B105" s="156"/>
      <c r="C105" s="156"/>
      <c r="D105" s="2" t="s">
        <v>164</v>
      </c>
      <c r="E105" s="156"/>
      <c r="F105" s="167"/>
      <c r="G105" s="157"/>
      <c r="H105" s="157"/>
      <c r="I105" s="157"/>
      <c r="J105" s="156"/>
      <c r="K105" s="156"/>
      <c r="L105" s="156"/>
      <c r="M105" s="156"/>
      <c r="N105" s="156"/>
      <c r="O105" s="156"/>
      <c r="P105" s="156"/>
      <c r="Q105" s="153"/>
      <c r="R105" s="153"/>
      <c r="S105" s="156"/>
      <c r="T105" s="153"/>
      <c r="U105" s="153"/>
      <c r="V105" s="153"/>
      <c r="W105" s="153"/>
      <c r="X105" s="153"/>
      <c r="Y105" s="153"/>
      <c r="Z105" s="153"/>
    </row>
    <row r="106" spans="1:26" x14ac:dyDescent="0.25">
      <c r="A106" s="156"/>
      <c r="B106" s="156"/>
      <c r="C106" s="156"/>
      <c r="D106" s="156" t="s">
        <v>165</v>
      </c>
      <c r="E106" s="156"/>
      <c r="F106" s="167"/>
      <c r="G106" s="157"/>
      <c r="H106" s="157"/>
      <c r="I106" s="157"/>
      <c r="J106" s="156"/>
      <c r="K106" s="156"/>
      <c r="L106" s="156"/>
      <c r="M106" s="156"/>
      <c r="N106" s="156"/>
      <c r="O106" s="156"/>
      <c r="P106" s="156"/>
      <c r="Q106" s="153"/>
      <c r="R106" s="153"/>
      <c r="S106" s="156"/>
      <c r="T106" s="153"/>
      <c r="U106" s="153"/>
      <c r="V106" s="153"/>
      <c r="W106" s="153"/>
      <c r="X106" s="153"/>
      <c r="Y106" s="153"/>
      <c r="Z106" s="153"/>
    </row>
    <row r="107" spans="1:26" ht="24.95" customHeight="1" x14ac:dyDescent="0.25">
      <c r="A107" s="171">
        <v>58</v>
      </c>
      <c r="B107" s="168" t="s">
        <v>304</v>
      </c>
      <c r="C107" s="172" t="s">
        <v>305</v>
      </c>
      <c r="D107" s="168" t="s">
        <v>306</v>
      </c>
      <c r="E107" s="168" t="s">
        <v>307</v>
      </c>
      <c r="F107" s="169">
        <v>9</v>
      </c>
      <c r="G107" s="170"/>
      <c r="H107" s="170"/>
      <c r="I107" s="170">
        <f t="shared" ref="I107:I123" si="28">ROUND(F107*(G107+H107),2)</f>
        <v>0</v>
      </c>
      <c r="J107" s="168">
        <f t="shared" ref="J107:J123" si="29">ROUND(F107*(N107),2)</f>
        <v>6.75</v>
      </c>
      <c r="K107" s="1">
        <f t="shared" ref="K107:K123" si="30">ROUND(F107*(O107),2)</f>
        <v>0</v>
      </c>
      <c r="L107" s="1">
        <f t="shared" ref="L107:L114" si="31">ROUND(F107*(G107+H107),2)</f>
        <v>0</v>
      </c>
      <c r="M107" s="1"/>
      <c r="N107" s="1">
        <v>0.75</v>
      </c>
      <c r="O107" s="1"/>
      <c r="P107" s="167">
        <f t="shared" ref="P107:P123" si="32">ROUND(F107*(R107),3)</f>
        <v>0</v>
      </c>
      <c r="Q107" s="173"/>
      <c r="R107" s="173">
        <v>0</v>
      </c>
      <c r="S107" s="167">
        <f t="shared" ref="S107:S123" si="33">ROUND(F107*(X107),3)</f>
        <v>0</v>
      </c>
      <c r="X107">
        <v>0</v>
      </c>
      <c r="Z107">
        <v>0</v>
      </c>
    </row>
    <row r="108" spans="1:26" ht="24.95" customHeight="1" x14ac:dyDescent="0.25">
      <c r="A108" s="171">
        <v>59</v>
      </c>
      <c r="B108" s="168" t="s">
        <v>304</v>
      </c>
      <c r="C108" s="172" t="s">
        <v>308</v>
      </c>
      <c r="D108" s="168" t="s">
        <v>309</v>
      </c>
      <c r="E108" s="168" t="s">
        <v>307</v>
      </c>
      <c r="F108" s="169">
        <v>4</v>
      </c>
      <c r="G108" s="170"/>
      <c r="H108" s="170"/>
      <c r="I108" s="170">
        <f t="shared" si="28"/>
        <v>0</v>
      </c>
      <c r="J108" s="168">
        <f t="shared" si="29"/>
        <v>4.6399999999999997</v>
      </c>
      <c r="K108" s="1">
        <f t="shared" si="30"/>
        <v>0</v>
      </c>
      <c r="L108" s="1">
        <f t="shared" si="31"/>
        <v>0</v>
      </c>
      <c r="M108" s="1"/>
      <c r="N108" s="1">
        <v>1.1599999999999999</v>
      </c>
      <c r="O108" s="1"/>
      <c r="P108" s="167">
        <f t="shared" si="32"/>
        <v>0</v>
      </c>
      <c r="Q108" s="173"/>
      <c r="R108" s="173">
        <v>0</v>
      </c>
      <c r="S108" s="167">
        <f t="shared" si="33"/>
        <v>0</v>
      </c>
      <c r="X108">
        <v>0</v>
      </c>
      <c r="Z108">
        <v>0</v>
      </c>
    </row>
    <row r="109" spans="1:26" ht="24.95" customHeight="1" x14ac:dyDescent="0.25">
      <c r="A109" s="171">
        <v>60</v>
      </c>
      <c r="B109" s="168" t="s">
        <v>304</v>
      </c>
      <c r="C109" s="172" t="s">
        <v>310</v>
      </c>
      <c r="D109" s="168" t="s">
        <v>311</v>
      </c>
      <c r="E109" s="168" t="s">
        <v>307</v>
      </c>
      <c r="F109" s="169">
        <v>4</v>
      </c>
      <c r="G109" s="170"/>
      <c r="H109" s="170"/>
      <c r="I109" s="170">
        <f t="shared" si="28"/>
        <v>0</v>
      </c>
      <c r="J109" s="168">
        <f t="shared" si="29"/>
        <v>50.8</v>
      </c>
      <c r="K109" s="1">
        <f t="shared" si="30"/>
        <v>0</v>
      </c>
      <c r="L109" s="1">
        <f t="shared" si="31"/>
        <v>0</v>
      </c>
      <c r="M109" s="1"/>
      <c r="N109" s="1">
        <v>12.7</v>
      </c>
      <c r="O109" s="1"/>
      <c r="P109" s="167">
        <f t="shared" si="32"/>
        <v>0</v>
      </c>
      <c r="Q109" s="173"/>
      <c r="R109" s="173">
        <v>0</v>
      </c>
      <c r="S109" s="167">
        <f t="shared" si="33"/>
        <v>0</v>
      </c>
      <c r="X109">
        <v>0</v>
      </c>
      <c r="Z109">
        <v>0</v>
      </c>
    </row>
    <row r="110" spans="1:26" ht="24.95" customHeight="1" x14ac:dyDescent="0.25">
      <c r="A110" s="171">
        <v>61</v>
      </c>
      <c r="B110" s="168" t="s">
        <v>304</v>
      </c>
      <c r="C110" s="172" t="s">
        <v>310</v>
      </c>
      <c r="D110" s="168" t="s">
        <v>312</v>
      </c>
      <c r="E110" s="168" t="s">
        <v>207</v>
      </c>
      <c r="F110" s="169">
        <v>40</v>
      </c>
      <c r="G110" s="170"/>
      <c r="H110" s="170"/>
      <c r="I110" s="170">
        <f t="shared" si="28"/>
        <v>0</v>
      </c>
      <c r="J110" s="168">
        <f t="shared" si="29"/>
        <v>22</v>
      </c>
      <c r="K110" s="1">
        <f t="shared" si="30"/>
        <v>0</v>
      </c>
      <c r="L110" s="1">
        <f t="shared" si="31"/>
        <v>0</v>
      </c>
      <c r="M110" s="1"/>
      <c r="N110" s="1">
        <v>0.55000000000000004</v>
      </c>
      <c r="O110" s="1"/>
      <c r="P110" s="167">
        <f t="shared" si="32"/>
        <v>0</v>
      </c>
      <c r="Q110" s="173"/>
      <c r="R110" s="173">
        <v>0</v>
      </c>
      <c r="S110" s="167">
        <f t="shared" si="33"/>
        <v>0</v>
      </c>
      <c r="X110">
        <v>0</v>
      </c>
      <c r="Z110">
        <v>0</v>
      </c>
    </row>
    <row r="111" spans="1:26" ht="24.95" customHeight="1" x14ac:dyDescent="0.25">
      <c r="A111" s="171">
        <v>62</v>
      </c>
      <c r="B111" s="168" t="s">
        <v>304</v>
      </c>
      <c r="C111" s="172" t="s">
        <v>313</v>
      </c>
      <c r="D111" s="168" t="s">
        <v>314</v>
      </c>
      <c r="E111" s="168" t="s">
        <v>307</v>
      </c>
      <c r="F111" s="169">
        <v>12</v>
      </c>
      <c r="G111" s="170"/>
      <c r="H111" s="170"/>
      <c r="I111" s="170">
        <f t="shared" si="28"/>
        <v>0</v>
      </c>
      <c r="J111" s="168">
        <f t="shared" si="29"/>
        <v>152.4</v>
      </c>
      <c r="K111" s="1">
        <f t="shared" si="30"/>
        <v>0</v>
      </c>
      <c r="L111" s="1">
        <f t="shared" si="31"/>
        <v>0</v>
      </c>
      <c r="M111" s="1"/>
      <c r="N111" s="1">
        <v>12.7</v>
      </c>
      <c r="O111" s="1"/>
      <c r="P111" s="167">
        <f t="shared" si="32"/>
        <v>0</v>
      </c>
      <c r="Q111" s="173"/>
      <c r="R111" s="173">
        <v>0</v>
      </c>
      <c r="S111" s="167">
        <f t="shared" si="33"/>
        <v>0</v>
      </c>
      <c r="X111">
        <v>0</v>
      </c>
      <c r="Z111">
        <v>0</v>
      </c>
    </row>
    <row r="112" spans="1:26" ht="24.95" customHeight="1" x14ac:dyDescent="0.25">
      <c r="A112" s="171">
        <v>63</v>
      </c>
      <c r="B112" s="168" t="s">
        <v>304</v>
      </c>
      <c r="C112" s="172" t="s">
        <v>313</v>
      </c>
      <c r="D112" s="168" t="s">
        <v>315</v>
      </c>
      <c r="E112" s="168" t="s">
        <v>207</v>
      </c>
      <c r="F112" s="169">
        <v>85</v>
      </c>
      <c r="G112" s="170"/>
      <c r="H112" s="170"/>
      <c r="I112" s="170">
        <f t="shared" si="28"/>
        <v>0</v>
      </c>
      <c r="J112" s="168">
        <f t="shared" si="29"/>
        <v>46.75</v>
      </c>
      <c r="K112" s="1">
        <f t="shared" si="30"/>
        <v>0</v>
      </c>
      <c r="L112" s="1">
        <f t="shared" si="31"/>
        <v>0</v>
      </c>
      <c r="M112" s="1"/>
      <c r="N112" s="1">
        <v>0.55000000000000004</v>
      </c>
      <c r="O112" s="1"/>
      <c r="P112" s="167">
        <f t="shared" si="32"/>
        <v>0</v>
      </c>
      <c r="Q112" s="173"/>
      <c r="R112" s="173">
        <v>0</v>
      </c>
      <c r="S112" s="167">
        <f t="shared" si="33"/>
        <v>0</v>
      </c>
      <c r="X112">
        <v>0</v>
      </c>
      <c r="Z112">
        <v>0</v>
      </c>
    </row>
    <row r="113" spans="1:26" ht="24.95" customHeight="1" x14ac:dyDescent="0.25">
      <c r="A113" s="171">
        <v>64</v>
      </c>
      <c r="B113" s="168" t="s">
        <v>304</v>
      </c>
      <c r="C113" s="172" t="s">
        <v>316</v>
      </c>
      <c r="D113" s="168" t="s">
        <v>317</v>
      </c>
      <c r="E113" s="168" t="s">
        <v>318</v>
      </c>
      <c r="F113" s="169">
        <v>1</v>
      </c>
      <c r="G113" s="170"/>
      <c r="H113" s="170"/>
      <c r="I113" s="170">
        <f t="shared" si="28"/>
        <v>0</v>
      </c>
      <c r="J113" s="168">
        <f t="shared" si="29"/>
        <v>36.799999999999997</v>
      </c>
      <c r="K113" s="1">
        <f t="shared" si="30"/>
        <v>0</v>
      </c>
      <c r="L113" s="1">
        <f t="shared" si="31"/>
        <v>0</v>
      </c>
      <c r="M113" s="1"/>
      <c r="N113" s="1">
        <v>36.799999999999997</v>
      </c>
      <c r="O113" s="1"/>
      <c r="P113" s="167">
        <f t="shared" si="32"/>
        <v>0</v>
      </c>
      <c r="Q113" s="173"/>
      <c r="R113" s="173">
        <v>0</v>
      </c>
      <c r="S113" s="167">
        <f t="shared" si="33"/>
        <v>0</v>
      </c>
      <c r="X113">
        <v>0</v>
      </c>
      <c r="Z113">
        <v>0</v>
      </c>
    </row>
    <row r="114" spans="1:26" ht="24.95" customHeight="1" x14ac:dyDescent="0.25">
      <c r="A114" s="171">
        <v>65</v>
      </c>
      <c r="B114" s="168" t="s">
        <v>319</v>
      </c>
      <c r="C114" s="172" t="s">
        <v>320</v>
      </c>
      <c r="D114" s="168" t="s">
        <v>321</v>
      </c>
      <c r="E114" s="168" t="s">
        <v>318</v>
      </c>
      <c r="F114" s="169">
        <v>1</v>
      </c>
      <c r="G114" s="170"/>
      <c r="H114" s="170"/>
      <c r="I114" s="170">
        <f t="shared" si="28"/>
        <v>0</v>
      </c>
      <c r="J114" s="168">
        <f t="shared" si="29"/>
        <v>27.6</v>
      </c>
      <c r="K114" s="1">
        <f t="shared" si="30"/>
        <v>0</v>
      </c>
      <c r="L114" s="1">
        <f t="shared" si="31"/>
        <v>0</v>
      </c>
      <c r="M114" s="1"/>
      <c r="N114" s="1">
        <v>27.6</v>
      </c>
      <c r="O114" s="1"/>
      <c r="P114" s="167">
        <f t="shared" si="32"/>
        <v>0</v>
      </c>
      <c r="Q114" s="173"/>
      <c r="R114" s="173">
        <v>0</v>
      </c>
      <c r="S114" s="167">
        <f t="shared" si="33"/>
        <v>0</v>
      </c>
      <c r="X114">
        <v>0</v>
      </c>
      <c r="Z114">
        <v>0</v>
      </c>
    </row>
    <row r="115" spans="1:26" ht="24.95" customHeight="1" x14ac:dyDescent="0.25">
      <c r="A115" s="171">
        <v>66</v>
      </c>
      <c r="B115" s="168" t="s">
        <v>286</v>
      </c>
      <c r="C115" s="172" t="s">
        <v>322</v>
      </c>
      <c r="D115" s="168" t="s">
        <v>323</v>
      </c>
      <c r="E115" s="168" t="s">
        <v>307</v>
      </c>
      <c r="F115" s="169">
        <v>12</v>
      </c>
      <c r="G115" s="170"/>
      <c r="H115" s="170"/>
      <c r="I115" s="170">
        <f t="shared" si="28"/>
        <v>0</v>
      </c>
      <c r="J115" s="168">
        <f t="shared" si="29"/>
        <v>353.28</v>
      </c>
      <c r="K115" s="1">
        <f t="shared" si="30"/>
        <v>0</v>
      </c>
      <c r="L115" s="1"/>
      <c r="M115" s="1">
        <f t="shared" ref="M115:M123" si="34">ROUND(F115*(G115+H115),2)</f>
        <v>0</v>
      </c>
      <c r="N115" s="1">
        <v>29.44</v>
      </c>
      <c r="O115" s="1"/>
      <c r="P115" s="167">
        <f t="shared" si="32"/>
        <v>0</v>
      </c>
      <c r="Q115" s="173"/>
      <c r="R115" s="173">
        <v>0</v>
      </c>
      <c r="S115" s="167">
        <f t="shared" si="33"/>
        <v>0</v>
      </c>
      <c r="X115">
        <v>0</v>
      </c>
      <c r="Z115">
        <v>0</v>
      </c>
    </row>
    <row r="116" spans="1:26" ht="24.95" customHeight="1" x14ac:dyDescent="0.25">
      <c r="A116" s="171">
        <v>67</v>
      </c>
      <c r="B116" s="168" t="s">
        <v>286</v>
      </c>
      <c r="C116" s="172" t="s">
        <v>324</v>
      </c>
      <c r="D116" s="168" t="s">
        <v>325</v>
      </c>
      <c r="E116" s="168" t="s">
        <v>307</v>
      </c>
      <c r="F116" s="169">
        <v>4</v>
      </c>
      <c r="G116" s="170"/>
      <c r="H116" s="170"/>
      <c r="I116" s="170">
        <f t="shared" si="28"/>
        <v>0</v>
      </c>
      <c r="J116" s="168">
        <f t="shared" si="29"/>
        <v>14.72</v>
      </c>
      <c r="K116" s="1">
        <f t="shared" si="30"/>
        <v>0</v>
      </c>
      <c r="L116" s="1"/>
      <c r="M116" s="1">
        <f t="shared" si="34"/>
        <v>0</v>
      </c>
      <c r="N116" s="1">
        <v>3.68</v>
      </c>
      <c r="O116" s="1"/>
      <c r="P116" s="167">
        <f t="shared" si="32"/>
        <v>0</v>
      </c>
      <c r="Q116" s="173"/>
      <c r="R116" s="173">
        <v>0</v>
      </c>
      <c r="S116" s="167">
        <f t="shared" si="33"/>
        <v>0</v>
      </c>
      <c r="X116">
        <v>0</v>
      </c>
      <c r="Z116">
        <v>0</v>
      </c>
    </row>
    <row r="117" spans="1:26" ht="24.95" customHeight="1" x14ac:dyDescent="0.25">
      <c r="A117" s="171">
        <v>68</v>
      </c>
      <c r="B117" s="168" t="s">
        <v>286</v>
      </c>
      <c r="C117" s="172" t="s">
        <v>326</v>
      </c>
      <c r="D117" s="168" t="s">
        <v>327</v>
      </c>
      <c r="E117" s="168" t="s">
        <v>307</v>
      </c>
      <c r="F117" s="169">
        <v>48</v>
      </c>
      <c r="G117" s="170"/>
      <c r="H117" s="170"/>
      <c r="I117" s="170">
        <f t="shared" si="28"/>
        <v>0</v>
      </c>
      <c r="J117" s="168">
        <f t="shared" si="29"/>
        <v>79.680000000000007</v>
      </c>
      <c r="K117" s="1">
        <f t="shared" si="30"/>
        <v>0</v>
      </c>
      <c r="L117" s="1"/>
      <c r="M117" s="1">
        <f t="shared" si="34"/>
        <v>0</v>
      </c>
      <c r="N117" s="1">
        <v>1.6600000000000001</v>
      </c>
      <c r="O117" s="1"/>
      <c r="P117" s="167">
        <f t="shared" si="32"/>
        <v>0</v>
      </c>
      <c r="Q117" s="173"/>
      <c r="R117" s="173">
        <v>0</v>
      </c>
      <c r="S117" s="167">
        <f t="shared" si="33"/>
        <v>0</v>
      </c>
      <c r="X117">
        <v>0</v>
      </c>
      <c r="Z117">
        <v>0</v>
      </c>
    </row>
    <row r="118" spans="1:26" ht="24.95" customHeight="1" x14ac:dyDescent="0.25">
      <c r="A118" s="171">
        <v>69</v>
      </c>
      <c r="B118" s="168" t="s">
        <v>286</v>
      </c>
      <c r="C118" s="172" t="s">
        <v>328</v>
      </c>
      <c r="D118" s="168" t="s">
        <v>329</v>
      </c>
      <c r="E118" s="168" t="s">
        <v>318</v>
      </c>
      <c r="F118" s="169">
        <v>1</v>
      </c>
      <c r="G118" s="170"/>
      <c r="H118" s="170"/>
      <c r="I118" s="170">
        <f t="shared" si="28"/>
        <v>0</v>
      </c>
      <c r="J118" s="168">
        <f t="shared" si="29"/>
        <v>23</v>
      </c>
      <c r="K118" s="1">
        <f t="shared" si="30"/>
        <v>0</v>
      </c>
      <c r="L118" s="1"/>
      <c r="M118" s="1">
        <f t="shared" si="34"/>
        <v>0</v>
      </c>
      <c r="N118" s="1">
        <v>23</v>
      </c>
      <c r="O118" s="1"/>
      <c r="P118" s="167">
        <f t="shared" si="32"/>
        <v>0</v>
      </c>
      <c r="Q118" s="173"/>
      <c r="R118" s="173">
        <v>0</v>
      </c>
      <c r="S118" s="167">
        <f t="shared" si="33"/>
        <v>0</v>
      </c>
      <c r="X118">
        <v>0</v>
      </c>
      <c r="Z118">
        <v>0</v>
      </c>
    </row>
    <row r="119" spans="1:26" ht="24.95" customHeight="1" x14ac:dyDescent="0.25">
      <c r="A119" s="171">
        <v>70</v>
      </c>
      <c r="B119" s="168" t="s">
        <v>286</v>
      </c>
      <c r="C119" s="172" t="s">
        <v>330</v>
      </c>
      <c r="D119" s="168" t="s">
        <v>312</v>
      </c>
      <c r="E119" s="168" t="s">
        <v>331</v>
      </c>
      <c r="F119" s="169">
        <v>40</v>
      </c>
      <c r="G119" s="170"/>
      <c r="H119" s="170"/>
      <c r="I119" s="170">
        <f t="shared" si="28"/>
        <v>0</v>
      </c>
      <c r="J119" s="168">
        <f t="shared" si="29"/>
        <v>38.799999999999997</v>
      </c>
      <c r="K119" s="1">
        <f t="shared" si="30"/>
        <v>0</v>
      </c>
      <c r="L119" s="1"/>
      <c r="M119" s="1">
        <f t="shared" si="34"/>
        <v>0</v>
      </c>
      <c r="N119" s="1">
        <v>0.97</v>
      </c>
      <c r="O119" s="1"/>
      <c r="P119" s="167">
        <f t="shared" si="32"/>
        <v>0</v>
      </c>
      <c r="Q119" s="173"/>
      <c r="R119" s="173">
        <v>0</v>
      </c>
      <c r="S119" s="167">
        <f t="shared" si="33"/>
        <v>0</v>
      </c>
      <c r="X119">
        <v>0</v>
      </c>
      <c r="Z119">
        <v>0</v>
      </c>
    </row>
    <row r="120" spans="1:26" ht="24.95" customHeight="1" x14ac:dyDescent="0.25">
      <c r="A120" s="171">
        <v>71</v>
      </c>
      <c r="B120" s="168" t="s">
        <v>286</v>
      </c>
      <c r="C120" s="172" t="s">
        <v>332</v>
      </c>
      <c r="D120" s="168" t="s">
        <v>333</v>
      </c>
      <c r="E120" s="168" t="s">
        <v>331</v>
      </c>
      <c r="F120" s="169">
        <v>85</v>
      </c>
      <c r="G120" s="170"/>
      <c r="H120" s="170"/>
      <c r="I120" s="170">
        <f t="shared" si="28"/>
        <v>0</v>
      </c>
      <c r="J120" s="168">
        <f t="shared" si="29"/>
        <v>73.95</v>
      </c>
      <c r="K120" s="1">
        <f t="shared" si="30"/>
        <v>0</v>
      </c>
      <c r="L120" s="1"/>
      <c r="M120" s="1">
        <f t="shared" si="34"/>
        <v>0</v>
      </c>
      <c r="N120" s="1">
        <v>0.87</v>
      </c>
      <c r="O120" s="1"/>
      <c r="P120" s="167">
        <f t="shared" si="32"/>
        <v>0</v>
      </c>
      <c r="Q120" s="173"/>
      <c r="R120" s="173">
        <v>0</v>
      </c>
      <c r="S120" s="167">
        <f t="shared" si="33"/>
        <v>0</v>
      </c>
      <c r="X120">
        <v>0</v>
      </c>
      <c r="Z120">
        <v>0</v>
      </c>
    </row>
    <row r="121" spans="1:26" ht="24.95" customHeight="1" x14ac:dyDescent="0.25">
      <c r="A121" s="171">
        <v>72</v>
      </c>
      <c r="B121" s="168" t="s">
        <v>286</v>
      </c>
      <c r="C121" s="172" t="s">
        <v>334</v>
      </c>
      <c r="D121" s="168" t="s">
        <v>335</v>
      </c>
      <c r="E121" s="168" t="s">
        <v>331</v>
      </c>
      <c r="F121" s="169">
        <v>45</v>
      </c>
      <c r="G121" s="170"/>
      <c r="H121" s="170"/>
      <c r="I121" s="170">
        <f t="shared" si="28"/>
        <v>0</v>
      </c>
      <c r="J121" s="168">
        <f t="shared" si="29"/>
        <v>18.45</v>
      </c>
      <c r="K121" s="1">
        <f t="shared" si="30"/>
        <v>0</v>
      </c>
      <c r="L121" s="1"/>
      <c r="M121" s="1">
        <f t="shared" si="34"/>
        <v>0</v>
      </c>
      <c r="N121" s="1">
        <v>0.41</v>
      </c>
      <c r="O121" s="1"/>
      <c r="P121" s="167">
        <f t="shared" si="32"/>
        <v>0</v>
      </c>
      <c r="Q121" s="173"/>
      <c r="R121" s="173">
        <v>0</v>
      </c>
      <c r="S121" s="167">
        <f t="shared" si="33"/>
        <v>0</v>
      </c>
      <c r="X121">
        <v>0</v>
      </c>
      <c r="Z121">
        <v>0</v>
      </c>
    </row>
    <row r="122" spans="1:26" ht="24.95" customHeight="1" x14ac:dyDescent="0.25">
      <c r="A122" s="171">
        <v>73</v>
      </c>
      <c r="B122" s="168" t="s">
        <v>286</v>
      </c>
      <c r="C122" s="172" t="s">
        <v>336</v>
      </c>
      <c r="D122" s="168" t="s">
        <v>337</v>
      </c>
      <c r="E122" s="168" t="s">
        <v>331</v>
      </c>
      <c r="F122" s="169">
        <v>12</v>
      </c>
      <c r="G122" s="170"/>
      <c r="H122" s="170"/>
      <c r="I122" s="170">
        <f t="shared" si="28"/>
        <v>0</v>
      </c>
      <c r="J122" s="168">
        <f t="shared" si="29"/>
        <v>13.8</v>
      </c>
      <c r="K122" s="1">
        <f t="shared" si="30"/>
        <v>0</v>
      </c>
      <c r="L122" s="1"/>
      <c r="M122" s="1">
        <f t="shared" si="34"/>
        <v>0</v>
      </c>
      <c r="N122" s="1">
        <v>1.1499999999999999</v>
      </c>
      <c r="O122" s="1"/>
      <c r="P122" s="167">
        <f t="shared" si="32"/>
        <v>0</v>
      </c>
      <c r="Q122" s="173"/>
      <c r="R122" s="173">
        <v>0</v>
      </c>
      <c r="S122" s="167">
        <f t="shared" si="33"/>
        <v>0</v>
      </c>
      <c r="X122">
        <v>0</v>
      </c>
      <c r="Z122">
        <v>0</v>
      </c>
    </row>
    <row r="123" spans="1:26" ht="24.95" customHeight="1" x14ac:dyDescent="0.25">
      <c r="A123" s="171">
        <v>74</v>
      </c>
      <c r="B123" s="168" t="s">
        <v>286</v>
      </c>
      <c r="C123" s="172" t="s">
        <v>338</v>
      </c>
      <c r="D123" s="168" t="s">
        <v>339</v>
      </c>
      <c r="E123" s="168" t="s">
        <v>331</v>
      </c>
      <c r="F123" s="169">
        <v>11</v>
      </c>
      <c r="G123" s="170"/>
      <c r="H123" s="170"/>
      <c r="I123" s="170">
        <f t="shared" si="28"/>
        <v>0</v>
      </c>
      <c r="J123" s="168">
        <f t="shared" si="29"/>
        <v>9.57</v>
      </c>
      <c r="K123" s="1">
        <f t="shared" si="30"/>
        <v>0</v>
      </c>
      <c r="L123" s="1"/>
      <c r="M123" s="1">
        <f t="shared" si="34"/>
        <v>0</v>
      </c>
      <c r="N123" s="1">
        <v>0.87</v>
      </c>
      <c r="O123" s="1"/>
      <c r="P123" s="167">
        <f t="shared" si="32"/>
        <v>0</v>
      </c>
      <c r="Q123" s="173"/>
      <c r="R123" s="173">
        <v>0</v>
      </c>
      <c r="S123" s="167">
        <f t="shared" si="33"/>
        <v>0</v>
      </c>
      <c r="X123">
        <v>0</v>
      </c>
      <c r="Z123">
        <v>0</v>
      </c>
    </row>
    <row r="124" spans="1:26" x14ac:dyDescent="0.25">
      <c r="A124" s="156"/>
      <c r="B124" s="156"/>
      <c r="C124" s="156"/>
      <c r="D124" s="156" t="s">
        <v>165</v>
      </c>
      <c r="E124" s="156"/>
      <c r="F124" s="167"/>
      <c r="G124" s="159">
        <f>ROUND((SUM(L106:L123))/1,2)</f>
        <v>0</v>
      </c>
      <c r="H124" s="159">
        <f>ROUND((SUM(M106:M123))/1,2)</f>
        <v>0</v>
      </c>
      <c r="I124" s="159">
        <f>ROUND((SUM(I106:I123))/1,2)</f>
        <v>0</v>
      </c>
      <c r="J124" s="156"/>
      <c r="K124" s="156"/>
      <c r="L124" s="156">
        <f>ROUND((SUM(L106:L123))/1,2)</f>
        <v>0</v>
      </c>
      <c r="M124" s="156">
        <f>ROUND((SUM(M106:M123))/1,2)</f>
        <v>0</v>
      </c>
      <c r="N124" s="156"/>
      <c r="O124" s="156"/>
      <c r="P124" s="174">
        <f>ROUND((SUM(P106:P123))/1,2)</f>
        <v>0</v>
      </c>
      <c r="S124" s="167">
        <f>ROUND((SUM(S106:S123))/1,2)</f>
        <v>0</v>
      </c>
    </row>
    <row r="125" spans="1:26" x14ac:dyDescent="0.25">
      <c r="A125" s="1"/>
      <c r="B125" s="1"/>
      <c r="C125" s="1"/>
      <c r="D125" s="1"/>
      <c r="E125" s="1"/>
      <c r="F125" s="163"/>
      <c r="G125" s="149"/>
      <c r="H125" s="149"/>
      <c r="I125" s="149"/>
      <c r="J125" s="1"/>
      <c r="K125" s="1"/>
      <c r="L125" s="1"/>
      <c r="M125" s="1"/>
      <c r="N125" s="1"/>
      <c r="O125" s="1"/>
      <c r="P125" s="1"/>
      <c r="S125" s="1"/>
    </row>
    <row r="126" spans="1:26" x14ac:dyDescent="0.25">
      <c r="A126" s="156"/>
      <c r="B126" s="156"/>
      <c r="C126" s="156"/>
      <c r="D126" s="2" t="s">
        <v>164</v>
      </c>
      <c r="E126" s="156"/>
      <c r="F126" s="167"/>
      <c r="G126" s="159">
        <f>ROUND((SUM(L105:L125))/2,2)</f>
        <v>0</v>
      </c>
      <c r="H126" s="159">
        <f>ROUND((SUM(M105:M125))/2,2)</f>
        <v>0</v>
      </c>
      <c r="I126" s="159">
        <f>ROUND((SUM(I105:I125))/2,2)</f>
        <v>0</v>
      </c>
      <c r="J126" s="156"/>
      <c r="K126" s="156"/>
      <c r="L126" s="156">
        <f>ROUND((SUM(L105:L125))/2,2)</f>
        <v>0</v>
      </c>
      <c r="M126" s="156">
        <f>ROUND((SUM(M105:M125))/2,2)</f>
        <v>0</v>
      </c>
      <c r="N126" s="156"/>
      <c r="O126" s="156"/>
      <c r="P126" s="174">
        <f>ROUND((SUM(P105:P125))/2,2)</f>
        <v>0</v>
      </c>
      <c r="S126" s="174">
        <f>ROUND((SUM(S105:S125))/2,2)</f>
        <v>0</v>
      </c>
    </row>
    <row r="127" spans="1:26" x14ac:dyDescent="0.25">
      <c r="A127" s="175"/>
      <c r="B127" s="175"/>
      <c r="C127" s="175"/>
      <c r="D127" s="175"/>
      <c r="E127" s="175"/>
      <c r="F127" s="176" t="s">
        <v>68</v>
      </c>
      <c r="G127" s="177">
        <f>ROUND((SUM(L9:L126))/3,2)</f>
        <v>0</v>
      </c>
      <c r="H127" s="177">
        <f>ROUND((SUM(M9:M126))/3,2)</f>
        <v>0</v>
      </c>
      <c r="I127" s="177">
        <f>ROUND((SUM(I9:I126))/3,2)</f>
        <v>0</v>
      </c>
      <c r="J127" s="175"/>
      <c r="K127" s="175"/>
      <c r="L127" s="175">
        <f>ROUND((SUM(L9:L126))/3,2)</f>
        <v>0</v>
      </c>
      <c r="M127" s="175">
        <f>ROUND((SUM(M9:M126))/3,2)</f>
        <v>0</v>
      </c>
      <c r="N127" s="175"/>
      <c r="O127" s="175"/>
      <c r="P127" s="192">
        <f>ROUND((SUM(P9:P126))/3,2)</f>
        <v>11.59</v>
      </c>
      <c r="Q127" s="193"/>
      <c r="R127" s="193"/>
      <c r="S127" s="192">
        <f>ROUND((SUM(S9:S126))/3,2)</f>
        <v>14.82</v>
      </c>
      <c r="Z127">
        <f>(SUM(Z9:Z126))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umývariek a WC v budovách MŠ Sačurov / Vlastný - neoprávnené náklady</oddHeader>
    <oddFooter>&amp;RStrana &amp;P z &amp;N    &amp;L&amp;7Spracované systémom Systematic®pyramida.wsn, tel.: 051 77 10 585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344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4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4" t="s">
        <v>19</v>
      </c>
      <c r="G5" s="17"/>
      <c r="H5" s="17"/>
      <c r="I5" s="46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4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4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4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4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10248'!D16+'Kryci_list 10249'!D16</f>
        <v>0</v>
      </c>
      <c r="E16" s="97">
        <f>'Kryci_list 10248'!E16+'Kryci_list 10249'!E16</f>
        <v>0</v>
      </c>
      <c r="F16" s="106">
        <f>'Kryci_list 10248'!F16+'Kryci_list 10249'!F16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10248'!D17+'Kryci_list 10249'!D17</f>
        <v>0</v>
      </c>
      <c r="E17" s="76">
        <f>'Kryci_list 10248'!E17+'Kryci_list 10249'!E17</f>
        <v>0</v>
      </c>
      <c r="F17" s="81">
        <f>'Kryci_list 10248'!F17+'Kryci_list 10249'!F17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10248'!D18+'Kryci_list 10249'!D18</f>
        <v>0</v>
      </c>
      <c r="E18" s="77">
        <f>'Kryci_list 10248'!E18+'Kryci_list 10249'!E18</f>
        <v>0</v>
      </c>
      <c r="F18" s="82">
        <f>'Kryci_list 10248'!F18+'Kryci_list 10249'!F18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10248'!F22+'Kryci_list 10249'!F22</f>
        <v>0</v>
      </c>
      <c r="G22" s="60">
        <v>16</v>
      </c>
      <c r="H22" s="115" t="s">
        <v>50</v>
      </c>
      <c r="I22" s="129"/>
      <c r="J22" s="126">
        <f>'Kryci_list 10248'!J22+'Kryci_list 10249'!J22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10248'!F23+'Kryci_list 10249'!F23</f>
        <v>0</v>
      </c>
      <c r="G23" s="61">
        <v>17</v>
      </c>
      <c r="H23" s="116" t="s">
        <v>51</v>
      </c>
      <c r="I23" s="129"/>
      <c r="J23" s="127">
        <f>'Kryci_list 10248'!J23+'Kryci_list 10249'!J23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10248'!F24+'Kryci_list 10249'!F24</f>
        <v>0</v>
      </c>
      <c r="G24" s="61">
        <v>18</v>
      </c>
      <c r="H24" s="116" t="s">
        <v>52</v>
      </c>
      <c r="I24" s="129"/>
      <c r="J24" s="127">
        <f>'Kryci_list 10248'!J24+'Kryci_list 10249'!J24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31</v>
      </c>
      <c r="I31" s="28"/>
      <c r="J31" s="191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7" t="s">
        <v>42</v>
      </c>
      <c r="H32" s="188"/>
      <c r="I32" s="189"/>
      <c r="J32" s="190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Kryci_list 10248</vt:lpstr>
      <vt:lpstr>Rekap 10248</vt:lpstr>
      <vt:lpstr>SO 10248</vt:lpstr>
      <vt:lpstr>Kryci_list 10249</vt:lpstr>
      <vt:lpstr>Rekap 10249</vt:lpstr>
      <vt:lpstr>SO 10249</vt:lpstr>
      <vt:lpstr>Krycí list stavby</vt:lpstr>
      <vt:lpstr>'Rekap 10248'!Názvy_tlače</vt:lpstr>
      <vt:lpstr>'Rekap 10249'!Názvy_tlače</vt:lpstr>
      <vt:lpstr>'SO 10248'!Názvy_tlače</vt:lpstr>
      <vt:lpstr>'SO 10249'!Názvy_tlače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2014-11-18T17:59:08Z</cp:lastPrinted>
  <dcterms:created xsi:type="dcterms:W3CDTF">2014-11-06T19:25:00Z</dcterms:created>
  <dcterms:modified xsi:type="dcterms:W3CDTF">2014-11-18T18:21:58Z</dcterms:modified>
</cp:coreProperties>
</file>