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ačurov - strecha\"/>
    </mc:Choice>
  </mc:AlternateContent>
  <bookViews>
    <workbookView xWindow="0" yWindow="0" windowWidth="7470" windowHeight="5925"/>
  </bookViews>
  <sheets>
    <sheet name="Rekapitulácia" sheetId="1" r:id="rId1"/>
    <sheet name="Krycí list stavby" sheetId="2" r:id="rId2"/>
    <sheet name="Kryci_list 11146" sheetId="3" r:id="rId3"/>
    <sheet name="Rekap 11146" sheetId="4" r:id="rId4"/>
    <sheet name="SO 11146" sheetId="5" r:id="rId5"/>
    <sheet name="Kryci_list 11147" sheetId="6" r:id="rId6"/>
    <sheet name="Rekap 11147" sheetId="7" r:id="rId7"/>
    <sheet name="SO 11147" sheetId="8" r:id="rId8"/>
    <sheet name="Kryci_list 11149" sheetId="9" r:id="rId9"/>
    <sheet name="Rekap 11149" sheetId="10" r:id="rId10"/>
    <sheet name="SO 11149" sheetId="11" r:id="rId11"/>
  </sheets>
  <definedNames>
    <definedName name="_xlnm.Print_Titles" localSheetId="3">'Rekap 11146'!$9:$9</definedName>
    <definedName name="_xlnm.Print_Titles" localSheetId="6">'Rekap 11147'!$9:$9</definedName>
    <definedName name="_xlnm.Print_Titles" localSheetId="9">'Rekap 11149'!$9:$9</definedName>
    <definedName name="_xlnm.Print_Titles" localSheetId="4">'SO 11146'!$8:$8</definedName>
    <definedName name="_xlnm.Print_Titles" localSheetId="7">'SO 11147'!$8:$8</definedName>
    <definedName name="_xlnm.Print_Titles" localSheetId="10">'SO 11149'!$8:$8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6" i="2" s="1"/>
  <c r="J20" i="2" s="1"/>
  <c r="D10" i="1"/>
  <c r="J18" i="2" s="1"/>
  <c r="E9" i="1"/>
  <c r="E8" i="1"/>
  <c r="E7" i="1"/>
  <c r="E10" i="1" s="1"/>
  <c r="J17" i="2" s="1"/>
  <c r="J17" i="9"/>
  <c r="K9" i="1"/>
  <c r="I30" i="9"/>
  <c r="J30" i="9" s="1"/>
  <c r="Z75" i="11"/>
  <c r="M72" i="11"/>
  <c r="C12" i="10" s="1"/>
  <c r="H72" i="11"/>
  <c r="K71" i="11"/>
  <c r="J71" i="11"/>
  <c r="S71" i="11"/>
  <c r="P71" i="11"/>
  <c r="L71" i="11"/>
  <c r="I71" i="11"/>
  <c r="K70" i="11"/>
  <c r="J70" i="11"/>
  <c r="S70" i="11"/>
  <c r="P70" i="11"/>
  <c r="L70" i="11"/>
  <c r="I70" i="11"/>
  <c r="K69" i="11"/>
  <c r="J69" i="11"/>
  <c r="S69" i="11"/>
  <c r="S72" i="11" s="1"/>
  <c r="F12" i="10" s="1"/>
  <c r="P69" i="11"/>
  <c r="P72" i="11" s="1"/>
  <c r="E12" i="10" s="1"/>
  <c r="L69" i="11"/>
  <c r="L72" i="11" s="1"/>
  <c r="B12" i="10" s="1"/>
  <c r="I69" i="11"/>
  <c r="I72" i="11" s="1"/>
  <c r="D12" i="10" s="1"/>
  <c r="K65" i="11"/>
  <c r="J65" i="11"/>
  <c r="S65" i="11"/>
  <c r="P65" i="11"/>
  <c r="L65" i="11"/>
  <c r="I65" i="11"/>
  <c r="K64" i="11"/>
  <c r="J64" i="11"/>
  <c r="S64" i="11"/>
  <c r="P64" i="11"/>
  <c r="L64" i="11"/>
  <c r="I64" i="11"/>
  <c r="K63" i="11"/>
  <c r="J63" i="11"/>
  <c r="S63" i="11"/>
  <c r="P63" i="11"/>
  <c r="M63" i="11"/>
  <c r="I63" i="11"/>
  <c r="K62" i="11"/>
  <c r="J62" i="11"/>
  <c r="S62" i="11"/>
  <c r="P62" i="11"/>
  <c r="M62" i="11"/>
  <c r="I62" i="11"/>
  <c r="K61" i="11"/>
  <c r="J61" i="11"/>
  <c r="S61" i="11"/>
  <c r="P61" i="11"/>
  <c r="M61" i="11"/>
  <c r="I61" i="11"/>
  <c r="K60" i="11"/>
  <c r="J60" i="11"/>
  <c r="S60" i="11"/>
  <c r="P60" i="11"/>
  <c r="M60" i="11"/>
  <c r="I60" i="11"/>
  <c r="K59" i="11"/>
  <c r="J59" i="11"/>
  <c r="S59" i="11"/>
  <c r="P59" i="11"/>
  <c r="M59" i="11"/>
  <c r="I59" i="11"/>
  <c r="K58" i="11"/>
  <c r="J58" i="11"/>
  <c r="S58" i="11"/>
  <c r="P58" i="11"/>
  <c r="M58" i="11"/>
  <c r="I58" i="11"/>
  <c r="K57" i="11"/>
  <c r="J57" i="11"/>
  <c r="S57" i="11"/>
  <c r="P57" i="11"/>
  <c r="M57" i="11"/>
  <c r="I57" i="11"/>
  <c r="K56" i="11"/>
  <c r="J56" i="11"/>
  <c r="S56" i="11"/>
  <c r="P56" i="11"/>
  <c r="M56" i="11"/>
  <c r="I56" i="11"/>
  <c r="K55" i="11"/>
  <c r="J55" i="11"/>
  <c r="S55" i="11"/>
  <c r="P55" i="11"/>
  <c r="M55" i="11"/>
  <c r="I55" i="11"/>
  <c r="K54" i="11"/>
  <c r="J54" i="11"/>
  <c r="S54" i="11"/>
  <c r="P54" i="11"/>
  <c r="M54" i="11"/>
  <c r="I54" i="11"/>
  <c r="K53" i="11"/>
  <c r="J53" i="11"/>
  <c r="S53" i="11"/>
  <c r="P53" i="11"/>
  <c r="M53" i="11"/>
  <c r="I53" i="11"/>
  <c r="K52" i="11"/>
  <c r="J52" i="11"/>
  <c r="S52" i="11"/>
  <c r="P52" i="11"/>
  <c r="M52" i="11"/>
  <c r="I52" i="11"/>
  <c r="K51" i="11"/>
  <c r="J51" i="11"/>
  <c r="S51" i="11"/>
  <c r="P51" i="11"/>
  <c r="M51" i="11"/>
  <c r="I51" i="11"/>
  <c r="K50" i="11"/>
  <c r="J50" i="11"/>
  <c r="S50" i="11"/>
  <c r="P50" i="11"/>
  <c r="M50" i="11"/>
  <c r="I50" i="11"/>
  <c r="K49" i="11"/>
  <c r="J49" i="11"/>
  <c r="S49" i="11"/>
  <c r="P49" i="11"/>
  <c r="M49" i="11"/>
  <c r="I49" i="11"/>
  <c r="K48" i="11"/>
  <c r="J48" i="11"/>
  <c r="S48" i="11"/>
  <c r="P48" i="11"/>
  <c r="M48" i="11"/>
  <c r="I48" i="11"/>
  <c r="K47" i="11"/>
  <c r="J47" i="11"/>
  <c r="S47" i="11"/>
  <c r="P47" i="11"/>
  <c r="M47" i="11"/>
  <c r="I47" i="11"/>
  <c r="K46" i="11"/>
  <c r="J46" i="11"/>
  <c r="S46" i="11"/>
  <c r="P46" i="11"/>
  <c r="M46" i="11"/>
  <c r="I46" i="11"/>
  <c r="K45" i="11"/>
  <c r="J45" i="11"/>
  <c r="S45" i="11"/>
  <c r="P45" i="11"/>
  <c r="M45" i="11"/>
  <c r="I45" i="11"/>
  <c r="K44" i="11"/>
  <c r="J44" i="11"/>
  <c r="S44" i="11"/>
  <c r="P44" i="11"/>
  <c r="M44" i="11"/>
  <c r="I44" i="11"/>
  <c r="K43" i="11"/>
  <c r="J43" i="11"/>
  <c r="S43" i="11"/>
  <c r="P43" i="11"/>
  <c r="M43" i="11"/>
  <c r="I43" i="11"/>
  <c r="K42" i="11"/>
  <c r="J42" i="11"/>
  <c r="S42" i="11"/>
  <c r="P42" i="11"/>
  <c r="M42" i="11"/>
  <c r="I42" i="11"/>
  <c r="K41" i="11"/>
  <c r="J41" i="11"/>
  <c r="S41" i="11"/>
  <c r="P41" i="11"/>
  <c r="M41" i="11"/>
  <c r="I41" i="11"/>
  <c r="K40" i="11"/>
  <c r="J40" i="11"/>
  <c r="S40" i="11"/>
  <c r="P40" i="11"/>
  <c r="M40" i="11"/>
  <c r="I40" i="11"/>
  <c r="K39" i="11"/>
  <c r="J39" i="11"/>
  <c r="S39" i="11"/>
  <c r="P39" i="11"/>
  <c r="M39" i="11"/>
  <c r="I39" i="11"/>
  <c r="K38" i="11"/>
  <c r="J38" i="11"/>
  <c r="S38" i="11"/>
  <c r="P38" i="11"/>
  <c r="L38" i="11"/>
  <c r="I38" i="11"/>
  <c r="K37" i="11"/>
  <c r="J37" i="11"/>
  <c r="S37" i="11"/>
  <c r="P37" i="11"/>
  <c r="L37" i="11"/>
  <c r="I37" i="11"/>
  <c r="K36" i="11"/>
  <c r="J36" i="11"/>
  <c r="S36" i="11"/>
  <c r="P36" i="11"/>
  <c r="L36" i="11"/>
  <c r="I36" i="11"/>
  <c r="K35" i="11"/>
  <c r="J35" i="11"/>
  <c r="S35" i="11"/>
  <c r="P35" i="11"/>
  <c r="L35" i="11"/>
  <c r="I35" i="11"/>
  <c r="K34" i="11"/>
  <c r="J34" i="11"/>
  <c r="S34" i="11"/>
  <c r="P34" i="11"/>
  <c r="L34" i="11"/>
  <c r="I34" i="11"/>
  <c r="K33" i="11"/>
  <c r="J33" i="11"/>
  <c r="S33" i="11"/>
  <c r="P33" i="11"/>
  <c r="L33" i="11"/>
  <c r="I33" i="11"/>
  <c r="K32" i="11"/>
  <c r="J32" i="11"/>
  <c r="S32" i="11"/>
  <c r="P32" i="11"/>
  <c r="L32" i="11"/>
  <c r="I32" i="11"/>
  <c r="K31" i="11"/>
  <c r="J31" i="11"/>
  <c r="S31" i="11"/>
  <c r="P31" i="11"/>
  <c r="L31" i="11"/>
  <c r="I31" i="11"/>
  <c r="K30" i="11"/>
  <c r="J30" i="11"/>
  <c r="S30" i="11"/>
  <c r="P30" i="11"/>
  <c r="L30" i="11"/>
  <c r="I30" i="11"/>
  <c r="K29" i="11"/>
  <c r="J29" i="11"/>
  <c r="S29" i="11"/>
  <c r="P29" i="11"/>
  <c r="L29" i="11"/>
  <c r="I29" i="11"/>
  <c r="K28" i="11"/>
  <c r="J28" i="11"/>
  <c r="S28" i="11"/>
  <c r="P28" i="11"/>
  <c r="L28" i="11"/>
  <c r="I28" i="11"/>
  <c r="K27" i="11"/>
  <c r="J27" i="11"/>
  <c r="S27" i="11"/>
  <c r="P27" i="11"/>
  <c r="L27" i="11"/>
  <c r="I27" i="11"/>
  <c r="K26" i="11"/>
  <c r="J26" i="11"/>
  <c r="S26" i="11"/>
  <c r="P26" i="11"/>
  <c r="L26" i="11"/>
  <c r="I26" i="11"/>
  <c r="K25" i="11"/>
  <c r="J25" i="11"/>
  <c r="S25" i="11"/>
  <c r="P25" i="11"/>
  <c r="L25" i="11"/>
  <c r="I25" i="11"/>
  <c r="K24" i="11"/>
  <c r="J24" i="11"/>
  <c r="S24" i="11"/>
  <c r="P24" i="11"/>
  <c r="L24" i="11"/>
  <c r="I24" i="11"/>
  <c r="K23" i="11"/>
  <c r="J23" i="11"/>
  <c r="S23" i="11"/>
  <c r="P23" i="11"/>
  <c r="L23" i="11"/>
  <c r="I23" i="11"/>
  <c r="K22" i="11"/>
  <c r="J22" i="11"/>
  <c r="S22" i="11"/>
  <c r="P22" i="11"/>
  <c r="L22" i="11"/>
  <c r="I22" i="11"/>
  <c r="K21" i="11"/>
  <c r="J21" i="11"/>
  <c r="S21" i="11"/>
  <c r="P21" i="11"/>
  <c r="L21" i="11"/>
  <c r="I21" i="11"/>
  <c r="K20" i="11"/>
  <c r="J20" i="11"/>
  <c r="S20" i="11"/>
  <c r="P20" i="11"/>
  <c r="L20" i="11"/>
  <c r="I20" i="11"/>
  <c r="K19" i="11"/>
  <c r="J19" i="11"/>
  <c r="S19" i="11"/>
  <c r="P19" i="11"/>
  <c r="L19" i="11"/>
  <c r="I19" i="11"/>
  <c r="K18" i="11"/>
  <c r="J18" i="11"/>
  <c r="S18" i="11"/>
  <c r="P18" i="11"/>
  <c r="L18" i="11"/>
  <c r="I18" i="11"/>
  <c r="K17" i="11"/>
  <c r="J17" i="11"/>
  <c r="S17" i="11"/>
  <c r="P17" i="11"/>
  <c r="L17" i="11"/>
  <c r="I17" i="11"/>
  <c r="K16" i="11"/>
  <c r="J16" i="11"/>
  <c r="S16" i="11"/>
  <c r="P16" i="11"/>
  <c r="L16" i="11"/>
  <c r="I16" i="11"/>
  <c r="K15" i="11"/>
  <c r="J15" i="11"/>
  <c r="S15" i="11"/>
  <c r="P15" i="11"/>
  <c r="L15" i="11"/>
  <c r="I15" i="11"/>
  <c r="K14" i="11"/>
  <c r="J14" i="11"/>
  <c r="S14" i="11"/>
  <c r="P14" i="11"/>
  <c r="L14" i="11"/>
  <c r="I14" i="11"/>
  <c r="K13" i="11"/>
  <c r="J13" i="11"/>
  <c r="S13" i="11"/>
  <c r="P13" i="11"/>
  <c r="L13" i="11"/>
  <c r="I13" i="11"/>
  <c r="K12" i="11"/>
  <c r="J12" i="11"/>
  <c r="S12" i="11"/>
  <c r="P12" i="11"/>
  <c r="L12" i="11"/>
  <c r="I12" i="11"/>
  <c r="K11" i="11"/>
  <c r="K75" i="11" s="1"/>
  <c r="J11" i="11"/>
  <c r="S11" i="11"/>
  <c r="P11" i="11"/>
  <c r="L11" i="11"/>
  <c r="I11" i="11"/>
  <c r="J20" i="9"/>
  <c r="J17" i="6"/>
  <c r="K8" i="1"/>
  <c r="J30" i="6"/>
  <c r="I30" i="6"/>
  <c r="Z65" i="8"/>
  <c r="M62" i="8"/>
  <c r="C20" i="7" s="1"/>
  <c r="H62" i="8"/>
  <c r="K61" i="8"/>
  <c r="J61" i="8"/>
  <c r="S61" i="8"/>
  <c r="S62" i="8" s="1"/>
  <c r="F20" i="7" s="1"/>
  <c r="P61" i="8"/>
  <c r="P62" i="8" s="1"/>
  <c r="E20" i="7" s="1"/>
  <c r="L61" i="8"/>
  <c r="L62" i="8" s="1"/>
  <c r="B20" i="7" s="1"/>
  <c r="I61" i="8"/>
  <c r="I62" i="8" s="1"/>
  <c r="D20" i="7" s="1"/>
  <c r="K57" i="8"/>
  <c r="J57" i="8"/>
  <c r="S57" i="8"/>
  <c r="P57" i="8"/>
  <c r="M57" i="8"/>
  <c r="I57" i="8"/>
  <c r="K56" i="8"/>
  <c r="J56" i="8"/>
  <c r="S56" i="8"/>
  <c r="P56" i="8"/>
  <c r="M56" i="8"/>
  <c r="H58" i="8" s="1"/>
  <c r="I56" i="8"/>
  <c r="K55" i="8"/>
  <c r="J55" i="8"/>
  <c r="S55" i="8"/>
  <c r="P55" i="8"/>
  <c r="L55" i="8"/>
  <c r="I55" i="8"/>
  <c r="K54" i="8"/>
  <c r="J54" i="8"/>
  <c r="S54" i="8"/>
  <c r="P54" i="8"/>
  <c r="L54" i="8"/>
  <c r="I54" i="8"/>
  <c r="K53" i="8"/>
  <c r="J53" i="8"/>
  <c r="S53" i="8"/>
  <c r="P53" i="8"/>
  <c r="L53" i="8"/>
  <c r="I53" i="8"/>
  <c r="K52" i="8"/>
  <c r="J52" i="8"/>
  <c r="S52" i="8"/>
  <c r="P52" i="8"/>
  <c r="L52" i="8"/>
  <c r="I52" i="8"/>
  <c r="K51" i="8"/>
  <c r="J51" i="8"/>
  <c r="S51" i="8"/>
  <c r="S58" i="8" s="1"/>
  <c r="F19" i="7" s="1"/>
  <c r="P51" i="8"/>
  <c r="P58" i="8" s="1"/>
  <c r="E19" i="7" s="1"/>
  <c r="L51" i="8"/>
  <c r="G58" i="8" s="1"/>
  <c r="I51" i="8"/>
  <c r="I58" i="8" s="1"/>
  <c r="D19" i="7" s="1"/>
  <c r="M48" i="8"/>
  <c r="C18" i="7" s="1"/>
  <c r="K47" i="8"/>
  <c r="J47" i="8"/>
  <c r="S47" i="8"/>
  <c r="P47" i="8"/>
  <c r="M47" i="8"/>
  <c r="H48" i="8" s="1"/>
  <c r="I47" i="8"/>
  <c r="K46" i="8"/>
  <c r="J46" i="8"/>
  <c r="S46" i="8"/>
  <c r="P46" i="8"/>
  <c r="L46" i="8"/>
  <c r="I46" i="8"/>
  <c r="K45" i="8"/>
  <c r="J45" i="8"/>
  <c r="S45" i="8"/>
  <c r="S48" i="8" s="1"/>
  <c r="F18" i="7" s="1"/>
  <c r="P45" i="8"/>
  <c r="P48" i="8" s="1"/>
  <c r="E18" i="7" s="1"/>
  <c r="L45" i="8"/>
  <c r="G48" i="8" s="1"/>
  <c r="I45" i="8"/>
  <c r="I48" i="8" s="1"/>
  <c r="D18" i="7" s="1"/>
  <c r="M42" i="8"/>
  <c r="C17" i="7" s="1"/>
  <c r="K41" i="8"/>
  <c r="J41" i="8"/>
  <c r="S41" i="8"/>
  <c r="P41" i="8"/>
  <c r="M41" i="8"/>
  <c r="I41" i="8"/>
  <c r="K40" i="8"/>
  <c r="J40" i="8"/>
  <c r="S40" i="8"/>
  <c r="P40" i="8"/>
  <c r="M40" i="8"/>
  <c r="H42" i="8" s="1"/>
  <c r="I40" i="8"/>
  <c r="K39" i="8"/>
  <c r="J39" i="8"/>
  <c r="S39" i="8"/>
  <c r="P39" i="8"/>
  <c r="L39" i="8"/>
  <c r="I39" i="8"/>
  <c r="K38" i="8"/>
  <c r="J38" i="8"/>
  <c r="S38" i="8"/>
  <c r="P38" i="8"/>
  <c r="L38" i="8"/>
  <c r="I38" i="8"/>
  <c r="K37" i="8"/>
  <c r="J37" i="8"/>
  <c r="S37" i="8"/>
  <c r="P37" i="8"/>
  <c r="L37" i="8"/>
  <c r="I37" i="8"/>
  <c r="K36" i="8"/>
  <c r="J36" i="8"/>
  <c r="S36" i="8"/>
  <c r="P36" i="8"/>
  <c r="L36" i="8"/>
  <c r="I36" i="8"/>
  <c r="S30" i="8"/>
  <c r="F13" i="7" s="1"/>
  <c r="M30" i="8"/>
  <c r="C13" i="7" s="1"/>
  <c r="K29" i="8"/>
  <c r="J29" i="8"/>
  <c r="S29" i="8"/>
  <c r="P29" i="8"/>
  <c r="M29" i="8"/>
  <c r="H30" i="8" s="1"/>
  <c r="I29" i="8"/>
  <c r="K28" i="8"/>
  <c r="J28" i="8"/>
  <c r="S28" i="8"/>
  <c r="P28" i="8"/>
  <c r="L28" i="8"/>
  <c r="I28" i="8"/>
  <c r="K27" i="8"/>
  <c r="J27" i="8"/>
  <c r="S27" i="8"/>
  <c r="P27" i="8"/>
  <c r="P30" i="8" s="1"/>
  <c r="E13" i="7" s="1"/>
  <c r="L27" i="8"/>
  <c r="G30" i="8" s="1"/>
  <c r="I27" i="8"/>
  <c r="I30" i="8" s="1"/>
  <c r="D13" i="7" s="1"/>
  <c r="H24" i="8"/>
  <c r="M24" i="8"/>
  <c r="C12" i="7" s="1"/>
  <c r="K23" i="8"/>
  <c r="J23" i="8"/>
  <c r="S23" i="8"/>
  <c r="P23" i="8"/>
  <c r="L23" i="8"/>
  <c r="I23" i="8"/>
  <c r="K22" i="8"/>
  <c r="J22" i="8"/>
  <c r="S22" i="8"/>
  <c r="P22" i="8"/>
  <c r="L22" i="8"/>
  <c r="I22" i="8"/>
  <c r="K21" i="8"/>
  <c r="J21" i="8"/>
  <c r="S21" i="8"/>
  <c r="P21" i="8"/>
  <c r="L21" i="8"/>
  <c r="I21" i="8"/>
  <c r="K20" i="8"/>
  <c r="J20" i="8"/>
  <c r="S20" i="8"/>
  <c r="P20" i="8"/>
  <c r="L20" i="8"/>
  <c r="I20" i="8"/>
  <c r="K19" i="8"/>
  <c r="J19" i="8"/>
  <c r="S19" i="8"/>
  <c r="P19" i="8"/>
  <c r="L19" i="8"/>
  <c r="I19" i="8"/>
  <c r="K18" i="8"/>
  <c r="J18" i="8"/>
  <c r="S18" i="8"/>
  <c r="P18" i="8"/>
  <c r="L18" i="8"/>
  <c r="I18" i="8"/>
  <c r="K17" i="8"/>
  <c r="J17" i="8"/>
  <c r="S17" i="8"/>
  <c r="P17" i="8"/>
  <c r="L17" i="8"/>
  <c r="I17" i="8"/>
  <c r="K16" i="8"/>
  <c r="J16" i="8"/>
  <c r="S16" i="8"/>
  <c r="P16" i="8"/>
  <c r="L16" i="8"/>
  <c r="I16" i="8"/>
  <c r="K15" i="8"/>
  <c r="J15" i="8"/>
  <c r="S15" i="8"/>
  <c r="S24" i="8" s="1"/>
  <c r="F12" i="7" s="1"/>
  <c r="P15" i="8"/>
  <c r="P24" i="8" s="1"/>
  <c r="E12" i="7" s="1"/>
  <c r="L15" i="8"/>
  <c r="G24" i="8" s="1"/>
  <c r="I15" i="8"/>
  <c r="I24" i="8" s="1"/>
  <c r="D12" i="7" s="1"/>
  <c r="S12" i="8"/>
  <c r="F11" i="7" s="1"/>
  <c r="H12" i="8"/>
  <c r="M12" i="8"/>
  <c r="C11" i="7" s="1"/>
  <c r="K11" i="8"/>
  <c r="K65" i="8" s="1"/>
  <c r="J11" i="8"/>
  <c r="S11" i="8"/>
  <c r="P11" i="8"/>
  <c r="L11" i="8"/>
  <c r="I11" i="8"/>
  <c r="I12" i="8" s="1"/>
  <c r="D11" i="7" s="1"/>
  <c r="J20" i="6"/>
  <c r="J17" i="3"/>
  <c r="K7" i="1"/>
  <c r="I30" i="3"/>
  <c r="J30" i="3" s="1"/>
  <c r="Z98" i="5"/>
  <c r="C22" i="4"/>
  <c r="M95" i="5"/>
  <c r="H95" i="5"/>
  <c r="K94" i="5"/>
  <c r="J94" i="5"/>
  <c r="S94" i="5"/>
  <c r="P94" i="5"/>
  <c r="L94" i="5"/>
  <c r="I94" i="5"/>
  <c r="K93" i="5"/>
  <c r="J93" i="5"/>
  <c r="S93" i="5"/>
  <c r="P93" i="5"/>
  <c r="L93" i="5"/>
  <c r="I93" i="5"/>
  <c r="K92" i="5"/>
  <c r="J92" i="5"/>
  <c r="S92" i="5"/>
  <c r="P92" i="5"/>
  <c r="L92" i="5"/>
  <c r="I92" i="5"/>
  <c r="K91" i="5"/>
  <c r="J91" i="5"/>
  <c r="S91" i="5"/>
  <c r="P91" i="5"/>
  <c r="L91" i="5"/>
  <c r="I91" i="5"/>
  <c r="K90" i="5"/>
  <c r="J90" i="5"/>
  <c r="S90" i="5"/>
  <c r="P90" i="5"/>
  <c r="L90" i="5"/>
  <c r="I90" i="5"/>
  <c r="K89" i="5"/>
  <c r="J89" i="5"/>
  <c r="S89" i="5"/>
  <c r="S95" i="5" s="1"/>
  <c r="F22" i="4" s="1"/>
  <c r="P89" i="5"/>
  <c r="P95" i="5" s="1"/>
  <c r="E22" i="4" s="1"/>
  <c r="L89" i="5"/>
  <c r="L95" i="5" s="1"/>
  <c r="B22" i="4" s="1"/>
  <c r="I89" i="5"/>
  <c r="I95" i="5" s="1"/>
  <c r="D22" i="4" s="1"/>
  <c r="K85" i="5"/>
  <c r="J85" i="5"/>
  <c r="S85" i="5"/>
  <c r="P85" i="5"/>
  <c r="M85" i="5"/>
  <c r="I85" i="5"/>
  <c r="K84" i="5"/>
  <c r="J84" i="5"/>
  <c r="S84" i="5"/>
  <c r="P84" i="5"/>
  <c r="M84" i="5"/>
  <c r="I84" i="5"/>
  <c r="K83" i="5"/>
  <c r="J83" i="5"/>
  <c r="S83" i="5"/>
  <c r="P83" i="5"/>
  <c r="M83" i="5"/>
  <c r="H86" i="5" s="1"/>
  <c r="I83" i="5"/>
  <c r="K82" i="5"/>
  <c r="J82" i="5"/>
  <c r="S82" i="5"/>
  <c r="P82" i="5"/>
  <c r="L82" i="5"/>
  <c r="I82" i="5"/>
  <c r="K81" i="5"/>
  <c r="J81" i="5"/>
  <c r="S81" i="5"/>
  <c r="P81" i="5"/>
  <c r="L81" i="5"/>
  <c r="I81" i="5"/>
  <c r="K80" i="5"/>
  <c r="J80" i="5"/>
  <c r="S80" i="5"/>
  <c r="P80" i="5"/>
  <c r="L80" i="5"/>
  <c r="I80" i="5"/>
  <c r="K79" i="5"/>
  <c r="J79" i="5"/>
  <c r="S79" i="5"/>
  <c r="S86" i="5" s="1"/>
  <c r="F21" i="4" s="1"/>
  <c r="P79" i="5"/>
  <c r="P86" i="5" s="1"/>
  <c r="E21" i="4" s="1"/>
  <c r="L79" i="5"/>
  <c r="G86" i="5" s="1"/>
  <c r="I79" i="5"/>
  <c r="I86" i="5" s="1"/>
  <c r="D21" i="4" s="1"/>
  <c r="K75" i="5"/>
  <c r="J75" i="5"/>
  <c r="S75" i="5"/>
  <c r="P75" i="5"/>
  <c r="M75" i="5"/>
  <c r="I75" i="5"/>
  <c r="K74" i="5"/>
  <c r="J74" i="5"/>
  <c r="S74" i="5"/>
  <c r="P74" i="5"/>
  <c r="M74" i="5"/>
  <c r="I74" i="5"/>
  <c r="K73" i="5"/>
  <c r="J73" i="5"/>
  <c r="S73" i="5"/>
  <c r="P73" i="5"/>
  <c r="M73" i="5"/>
  <c r="I73" i="5"/>
  <c r="K72" i="5"/>
  <c r="J72" i="5"/>
  <c r="S72" i="5"/>
  <c r="P72" i="5"/>
  <c r="M72" i="5"/>
  <c r="H76" i="5" s="1"/>
  <c r="I72" i="5"/>
  <c r="K71" i="5"/>
  <c r="J71" i="5"/>
  <c r="S71" i="5"/>
  <c r="P71" i="5"/>
  <c r="L71" i="5"/>
  <c r="I71" i="5"/>
  <c r="K70" i="5"/>
  <c r="J70" i="5"/>
  <c r="S70" i="5"/>
  <c r="P70" i="5"/>
  <c r="L70" i="5"/>
  <c r="I70" i="5"/>
  <c r="K69" i="5"/>
  <c r="J69" i="5"/>
  <c r="S69" i="5"/>
  <c r="P69" i="5"/>
  <c r="L69" i="5"/>
  <c r="I69" i="5"/>
  <c r="K68" i="5"/>
  <c r="J68" i="5"/>
  <c r="S68" i="5"/>
  <c r="P68" i="5"/>
  <c r="L68" i="5"/>
  <c r="I68" i="5"/>
  <c r="K67" i="5"/>
  <c r="J67" i="5"/>
  <c r="S67" i="5"/>
  <c r="S76" i="5" s="1"/>
  <c r="F20" i="4" s="1"/>
  <c r="P67" i="5"/>
  <c r="P76" i="5" s="1"/>
  <c r="E20" i="4" s="1"/>
  <c r="L67" i="5"/>
  <c r="G76" i="5" s="1"/>
  <c r="I67" i="5"/>
  <c r="I76" i="5" s="1"/>
  <c r="D20" i="4" s="1"/>
  <c r="H64" i="5"/>
  <c r="M64" i="5"/>
  <c r="C19" i="4" s="1"/>
  <c r="K63" i="5"/>
  <c r="J63" i="5"/>
  <c r="S63" i="5"/>
  <c r="P63" i="5"/>
  <c r="L63" i="5"/>
  <c r="I63" i="5"/>
  <c r="K62" i="5"/>
  <c r="J62" i="5"/>
  <c r="S62" i="5"/>
  <c r="P62" i="5"/>
  <c r="L62" i="5"/>
  <c r="I62" i="5"/>
  <c r="K61" i="5"/>
  <c r="J61" i="5"/>
  <c r="S61" i="5"/>
  <c r="S64" i="5" s="1"/>
  <c r="F19" i="4" s="1"/>
  <c r="P61" i="5"/>
  <c r="P64" i="5" s="1"/>
  <c r="E19" i="4" s="1"/>
  <c r="L61" i="5"/>
  <c r="G64" i="5" s="1"/>
  <c r="I61" i="5"/>
  <c r="I64" i="5" s="1"/>
  <c r="D19" i="4" s="1"/>
  <c r="H58" i="5"/>
  <c r="M58" i="5"/>
  <c r="C18" i="4" s="1"/>
  <c r="K57" i="5"/>
  <c r="J57" i="5"/>
  <c r="S57" i="5"/>
  <c r="P57" i="5"/>
  <c r="L57" i="5"/>
  <c r="I57" i="5"/>
  <c r="K56" i="5"/>
  <c r="J56" i="5"/>
  <c r="S56" i="5"/>
  <c r="P56" i="5"/>
  <c r="L56" i="5"/>
  <c r="I56" i="5"/>
  <c r="K55" i="5"/>
  <c r="J55" i="5"/>
  <c r="S55" i="5"/>
  <c r="P55" i="5"/>
  <c r="L55" i="5"/>
  <c r="I55" i="5"/>
  <c r="K54" i="5"/>
  <c r="J54" i="5"/>
  <c r="S54" i="5"/>
  <c r="P54" i="5"/>
  <c r="L54" i="5"/>
  <c r="I54" i="5"/>
  <c r="K53" i="5"/>
  <c r="J53" i="5"/>
  <c r="S53" i="5"/>
  <c r="P53" i="5"/>
  <c r="L53" i="5"/>
  <c r="I53" i="5"/>
  <c r="K52" i="5"/>
  <c r="J52" i="5"/>
  <c r="S52" i="5"/>
  <c r="P52" i="5"/>
  <c r="L52" i="5"/>
  <c r="I52" i="5"/>
  <c r="K51" i="5"/>
  <c r="J51" i="5"/>
  <c r="S51" i="5"/>
  <c r="P51" i="5"/>
  <c r="L51" i="5"/>
  <c r="I51" i="5"/>
  <c r="K50" i="5"/>
  <c r="J50" i="5"/>
  <c r="S50" i="5"/>
  <c r="P50" i="5"/>
  <c r="L50" i="5"/>
  <c r="I50" i="5"/>
  <c r="K49" i="5"/>
  <c r="J49" i="5"/>
  <c r="S49" i="5"/>
  <c r="P49" i="5"/>
  <c r="L49" i="5"/>
  <c r="I49" i="5"/>
  <c r="K48" i="5"/>
  <c r="J48" i="5"/>
  <c r="S48" i="5"/>
  <c r="P48" i="5"/>
  <c r="L48" i="5"/>
  <c r="I48" i="5"/>
  <c r="K47" i="5"/>
  <c r="J47" i="5"/>
  <c r="S47" i="5"/>
  <c r="P47" i="5"/>
  <c r="L47" i="5"/>
  <c r="I47" i="5"/>
  <c r="K46" i="5"/>
  <c r="J46" i="5"/>
  <c r="S46" i="5"/>
  <c r="S58" i="5" s="1"/>
  <c r="F18" i="4" s="1"/>
  <c r="P46" i="5"/>
  <c r="P58" i="5" s="1"/>
  <c r="E18" i="4" s="1"/>
  <c r="L46" i="5"/>
  <c r="G58" i="5" s="1"/>
  <c r="I46" i="5"/>
  <c r="I58" i="5" s="1"/>
  <c r="D18" i="4" s="1"/>
  <c r="S43" i="5"/>
  <c r="F17" i="4" s="1"/>
  <c r="H43" i="5"/>
  <c r="M43" i="5"/>
  <c r="C17" i="4" s="1"/>
  <c r="K42" i="5"/>
  <c r="J42" i="5"/>
  <c r="S42" i="5"/>
  <c r="P42" i="5"/>
  <c r="L42" i="5"/>
  <c r="I42" i="5"/>
  <c r="K41" i="5"/>
  <c r="J41" i="5"/>
  <c r="S41" i="5"/>
  <c r="P41" i="5"/>
  <c r="L41" i="5"/>
  <c r="I41" i="5"/>
  <c r="K40" i="5"/>
  <c r="J40" i="5"/>
  <c r="S40" i="5"/>
  <c r="P40" i="5"/>
  <c r="P43" i="5" s="1"/>
  <c r="E17" i="4" s="1"/>
  <c r="L40" i="5"/>
  <c r="G43" i="5" s="1"/>
  <c r="I40" i="5"/>
  <c r="I43" i="5" s="1"/>
  <c r="D17" i="4" s="1"/>
  <c r="K36" i="5"/>
  <c r="J36" i="5"/>
  <c r="S36" i="5"/>
  <c r="P36" i="5"/>
  <c r="M36" i="5"/>
  <c r="I36" i="5"/>
  <c r="K35" i="5"/>
  <c r="J35" i="5"/>
  <c r="S35" i="5"/>
  <c r="P35" i="5"/>
  <c r="M35" i="5"/>
  <c r="I35" i="5"/>
  <c r="K34" i="5"/>
  <c r="J34" i="5"/>
  <c r="S34" i="5"/>
  <c r="P34" i="5"/>
  <c r="M34" i="5"/>
  <c r="I34" i="5"/>
  <c r="K33" i="5"/>
  <c r="J33" i="5"/>
  <c r="S33" i="5"/>
  <c r="P33" i="5"/>
  <c r="M33" i="5"/>
  <c r="I33" i="5"/>
  <c r="K32" i="5"/>
  <c r="J32" i="5"/>
  <c r="S32" i="5"/>
  <c r="P32" i="5"/>
  <c r="M32" i="5"/>
  <c r="M37" i="5" s="1"/>
  <c r="C16" i="4" s="1"/>
  <c r="I32" i="5"/>
  <c r="K31" i="5"/>
  <c r="J31" i="5"/>
  <c r="S31" i="5"/>
  <c r="P31" i="5"/>
  <c r="L31" i="5"/>
  <c r="I31" i="5"/>
  <c r="K30" i="5"/>
  <c r="J30" i="5"/>
  <c r="S30" i="5"/>
  <c r="P30" i="5"/>
  <c r="L30" i="5"/>
  <c r="I30" i="5"/>
  <c r="K29" i="5"/>
  <c r="J29" i="5"/>
  <c r="S29" i="5"/>
  <c r="P29" i="5"/>
  <c r="L29" i="5"/>
  <c r="I29" i="5"/>
  <c r="K28" i="5"/>
  <c r="J28" i="5"/>
  <c r="S28" i="5"/>
  <c r="P28" i="5"/>
  <c r="L28" i="5"/>
  <c r="I28" i="5"/>
  <c r="K27" i="5"/>
  <c r="J27" i="5"/>
  <c r="S27" i="5"/>
  <c r="P27" i="5"/>
  <c r="L27" i="5"/>
  <c r="I27" i="5"/>
  <c r="K26" i="5"/>
  <c r="J26" i="5"/>
  <c r="S26" i="5"/>
  <c r="P26" i="5"/>
  <c r="L26" i="5"/>
  <c r="I26" i="5"/>
  <c r="K25" i="5"/>
  <c r="J25" i="5"/>
  <c r="S25" i="5"/>
  <c r="P25" i="5"/>
  <c r="L25" i="5"/>
  <c r="I25" i="5"/>
  <c r="K24" i="5"/>
  <c r="J24" i="5"/>
  <c r="S24" i="5"/>
  <c r="P24" i="5"/>
  <c r="L24" i="5"/>
  <c r="I24" i="5"/>
  <c r="S18" i="5"/>
  <c r="F12" i="4" s="1"/>
  <c r="H18" i="5"/>
  <c r="M18" i="5"/>
  <c r="C12" i="4" s="1"/>
  <c r="K17" i="5"/>
  <c r="J17" i="5"/>
  <c r="S17" i="5"/>
  <c r="P17" i="5"/>
  <c r="P18" i="5" s="1"/>
  <c r="E12" i="4" s="1"/>
  <c r="L17" i="5"/>
  <c r="G18" i="5" s="1"/>
  <c r="I17" i="5"/>
  <c r="I18" i="5" s="1"/>
  <c r="D12" i="4" s="1"/>
  <c r="S14" i="5"/>
  <c r="F11" i="4" s="1"/>
  <c r="H14" i="5"/>
  <c r="M14" i="5"/>
  <c r="C11" i="4" s="1"/>
  <c r="K13" i="5"/>
  <c r="J13" i="5"/>
  <c r="S13" i="5"/>
  <c r="P13" i="5"/>
  <c r="L13" i="5"/>
  <c r="I13" i="5"/>
  <c r="K12" i="5"/>
  <c r="J12" i="5"/>
  <c r="S12" i="5"/>
  <c r="P12" i="5"/>
  <c r="L12" i="5"/>
  <c r="I12" i="5"/>
  <c r="K11" i="5"/>
  <c r="K98" i="5" s="1"/>
  <c r="J11" i="5"/>
  <c r="S11" i="5"/>
  <c r="P11" i="5"/>
  <c r="L11" i="5"/>
  <c r="I11" i="5"/>
  <c r="J20" i="3"/>
  <c r="H37" i="5" l="1"/>
  <c r="S75" i="11"/>
  <c r="F15" i="10" s="1"/>
  <c r="I66" i="11"/>
  <c r="D11" i="10" s="1"/>
  <c r="M66" i="11"/>
  <c r="C11" i="10" s="1"/>
  <c r="H66" i="11"/>
  <c r="S66" i="11"/>
  <c r="F11" i="10" s="1"/>
  <c r="I74" i="11"/>
  <c r="D13" i="10" s="1"/>
  <c r="F18" i="9" s="1"/>
  <c r="H74" i="11"/>
  <c r="M74" i="11"/>
  <c r="C13" i="10" s="1"/>
  <c r="E18" i="9" s="1"/>
  <c r="E18" i="2" s="1"/>
  <c r="S74" i="11"/>
  <c r="F13" i="10" s="1"/>
  <c r="H75" i="11"/>
  <c r="L66" i="11"/>
  <c r="B11" i="10" s="1"/>
  <c r="G66" i="11"/>
  <c r="P66" i="11"/>
  <c r="E11" i="10" s="1"/>
  <c r="G72" i="11"/>
  <c r="G74" i="11"/>
  <c r="L74" i="11"/>
  <c r="B13" i="10" s="1"/>
  <c r="D18" i="9" s="1"/>
  <c r="D18" i="2" s="1"/>
  <c r="P74" i="11"/>
  <c r="E13" i="10" s="1"/>
  <c r="G75" i="11"/>
  <c r="J23" i="9"/>
  <c r="I32" i="8"/>
  <c r="D14" i="7" s="1"/>
  <c r="F16" i="6" s="1"/>
  <c r="H32" i="8"/>
  <c r="M32" i="8"/>
  <c r="C14" i="7" s="1"/>
  <c r="S32" i="8"/>
  <c r="F14" i="7" s="1"/>
  <c r="I42" i="8"/>
  <c r="D17" i="7" s="1"/>
  <c r="S42" i="8"/>
  <c r="F17" i="7" s="1"/>
  <c r="M58" i="8"/>
  <c r="C19" i="7" s="1"/>
  <c r="L12" i="8"/>
  <c r="B11" i="7" s="1"/>
  <c r="G12" i="8"/>
  <c r="P12" i="8"/>
  <c r="E11" i="7" s="1"/>
  <c r="L24" i="8"/>
  <c r="B12" i="7" s="1"/>
  <c r="L30" i="8"/>
  <c r="B13" i="7" s="1"/>
  <c r="L42" i="8"/>
  <c r="B17" i="7" s="1"/>
  <c r="G42" i="8"/>
  <c r="P42" i="8"/>
  <c r="E17" i="7" s="1"/>
  <c r="L48" i="8"/>
  <c r="B18" i="7" s="1"/>
  <c r="L58" i="8"/>
  <c r="B19" i="7" s="1"/>
  <c r="G62" i="8"/>
  <c r="E16" i="6"/>
  <c r="E16" i="2" s="1"/>
  <c r="I97" i="5"/>
  <c r="D23" i="4" s="1"/>
  <c r="F17" i="3" s="1"/>
  <c r="I14" i="5"/>
  <c r="D11" i="4" s="1"/>
  <c r="M20" i="5"/>
  <c r="C13" i="4" s="1"/>
  <c r="I37" i="5"/>
  <c r="D16" i="4" s="1"/>
  <c r="S37" i="5"/>
  <c r="F16" i="4" s="1"/>
  <c r="M76" i="5"/>
  <c r="C20" i="4" s="1"/>
  <c r="M86" i="5"/>
  <c r="C21" i="4" s="1"/>
  <c r="H20" i="5"/>
  <c r="S20" i="5"/>
  <c r="F13" i="4" s="1"/>
  <c r="L14" i="5"/>
  <c r="B11" i="4" s="1"/>
  <c r="G14" i="5"/>
  <c r="P14" i="5"/>
  <c r="E11" i="4" s="1"/>
  <c r="L18" i="5"/>
  <c r="B12" i="4" s="1"/>
  <c r="P20" i="5"/>
  <c r="E13" i="4" s="1"/>
  <c r="L37" i="5"/>
  <c r="B16" i="4" s="1"/>
  <c r="G37" i="5"/>
  <c r="P37" i="5"/>
  <c r="E16" i="4" s="1"/>
  <c r="L43" i="5"/>
  <c r="B17" i="4" s="1"/>
  <c r="L58" i="5"/>
  <c r="B18" i="4" s="1"/>
  <c r="L64" i="5"/>
  <c r="B19" i="4" s="1"/>
  <c r="L76" i="5"/>
  <c r="B20" i="4" s="1"/>
  <c r="L86" i="5"/>
  <c r="B21" i="4" s="1"/>
  <c r="G95" i="5"/>
  <c r="E16" i="3"/>
  <c r="J24" i="9" l="1"/>
  <c r="F18" i="2"/>
  <c r="F22" i="9"/>
  <c r="J22" i="9"/>
  <c r="H64" i="8"/>
  <c r="G64" i="8"/>
  <c r="L32" i="8"/>
  <c r="B14" i="7" s="1"/>
  <c r="D16" i="6" s="1"/>
  <c r="G97" i="5"/>
  <c r="G20" i="5"/>
  <c r="I75" i="11"/>
  <c r="F20" i="9"/>
  <c r="F24" i="9"/>
  <c r="F23" i="9"/>
  <c r="P75" i="11"/>
  <c r="E15" i="10" s="1"/>
  <c r="M75" i="11"/>
  <c r="C15" i="10" s="1"/>
  <c r="L75" i="11"/>
  <c r="B15" i="10" s="1"/>
  <c r="P64" i="8"/>
  <c r="E21" i="7" s="1"/>
  <c r="S64" i="8"/>
  <c r="F21" i="7" s="1"/>
  <c r="P32" i="8"/>
  <c r="E14" i="7" s="1"/>
  <c r="G32" i="8"/>
  <c r="I64" i="8"/>
  <c r="M64" i="8"/>
  <c r="L64" i="8"/>
  <c r="B21" i="7" s="1"/>
  <c r="D17" i="6" s="1"/>
  <c r="S97" i="5"/>
  <c r="F23" i="4" s="1"/>
  <c r="L20" i="5"/>
  <c r="B13" i="4" s="1"/>
  <c r="D16" i="3" s="1"/>
  <c r="D16" i="2" s="1"/>
  <c r="M98" i="5"/>
  <c r="C25" i="4" s="1"/>
  <c r="H97" i="5"/>
  <c r="I20" i="5"/>
  <c r="D13" i="4" s="1"/>
  <c r="F16" i="3" s="1"/>
  <c r="J24" i="3" s="1"/>
  <c r="P97" i="5"/>
  <c r="E23" i="4" s="1"/>
  <c r="P98" i="5"/>
  <c r="E25" i="4" s="1"/>
  <c r="M97" i="5"/>
  <c r="L97" i="5"/>
  <c r="B23" i="4" s="1"/>
  <c r="D17" i="3" s="1"/>
  <c r="D17" i="2" s="1"/>
  <c r="J26" i="9" l="1"/>
  <c r="J28" i="9"/>
  <c r="C9" i="1"/>
  <c r="D15" i="10"/>
  <c r="B9" i="1"/>
  <c r="G9" i="1" s="1"/>
  <c r="L65" i="8"/>
  <c r="B23" i="7" s="1"/>
  <c r="G65" i="8"/>
  <c r="F23" i="3"/>
  <c r="F22" i="3"/>
  <c r="J22" i="3"/>
  <c r="F16" i="2"/>
  <c r="I29" i="9"/>
  <c r="J29" i="9" s="1"/>
  <c r="J31" i="9" s="1"/>
  <c r="C21" i="7"/>
  <c r="E17" i="6" s="1"/>
  <c r="M65" i="8"/>
  <c r="C23" i="7" s="1"/>
  <c r="H65" i="8"/>
  <c r="D21" i="7"/>
  <c r="F17" i="6" s="1"/>
  <c r="F17" i="2" s="1"/>
  <c r="I65" i="8"/>
  <c r="S65" i="8"/>
  <c r="F23" i="7" s="1"/>
  <c r="P65" i="8"/>
  <c r="E23" i="7" s="1"/>
  <c r="G98" i="5"/>
  <c r="F20" i="3"/>
  <c r="F24" i="3"/>
  <c r="J23" i="3"/>
  <c r="L98" i="5"/>
  <c r="B25" i="4" s="1"/>
  <c r="C23" i="4"/>
  <c r="E17" i="3" s="1"/>
  <c r="E17" i="2" s="1"/>
  <c r="H98" i="5"/>
  <c r="S98" i="5"/>
  <c r="F25" i="4" s="1"/>
  <c r="I98" i="5"/>
  <c r="F20" i="2" l="1"/>
  <c r="D23" i="7"/>
  <c r="B8" i="1"/>
  <c r="J26" i="3"/>
  <c r="J28" i="3" s="1"/>
  <c r="I29" i="3" s="1"/>
  <c r="J29" i="3" s="1"/>
  <c r="J31" i="3" s="1"/>
  <c r="C7" i="1"/>
  <c r="D25" i="4"/>
  <c r="B7" i="1"/>
  <c r="J22" i="6"/>
  <c r="J22" i="2" s="1"/>
  <c r="J24" i="6"/>
  <c r="J24" i="2" s="1"/>
  <c r="F22" i="6"/>
  <c r="F22" i="2" s="1"/>
  <c r="J23" i="6"/>
  <c r="J23" i="2" s="1"/>
  <c r="F24" i="6"/>
  <c r="F24" i="2" s="1"/>
  <c r="F20" i="6"/>
  <c r="F23" i="6"/>
  <c r="F23" i="2" s="1"/>
  <c r="J26" i="2" l="1"/>
  <c r="J28" i="2" s="1"/>
  <c r="B10" i="1"/>
  <c r="G7" i="1"/>
  <c r="J26" i="6"/>
  <c r="J28" i="6" l="1"/>
  <c r="C8" i="1"/>
  <c r="I29" i="6"/>
  <c r="J29" i="6" s="1"/>
  <c r="J31" i="6" s="1"/>
  <c r="C10" i="1" l="1"/>
  <c r="G8" i="1"/>
  <c r="G10" i="1" s="1"/>
  <c r="B11" i="1" l="1"/>
  <c r="B12" i="1" s="1"/>
  <c r="G12" i="1" l="1"/>
  <c r="I30" i="2"/>
  <c r="J30" i="2" s="1"/>
  <c r="I29" i="2"/>
  <c r="J29" i="2" s="1"/>
  <c r="G11" i="1"/>
  <c r="G13" i="1" l="1"/>
  <c r="J31" i="2"/>
</calcChain>
</file>

<file path=xl/sharedStrings.xml><?xml version="1.0" encoding="utf-8"?>
<sst xmlns="http://schemas.openxmlformats.org/spreadsheetml/2006/main" count="1020" uniqueCount="423">
  <si>
    <t>Rekapitulácia rozpočtu</t>
  </si>
  <si>
    <t>Stavba Základná škola, Školská 389, Sačurov - Rekonštrukcia strechy telocvične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</si>
  <si>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</si>
  <si>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</si>
  <si>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</si>
  <si>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</si>
  <si>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</si>
  <si>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</si>
  <si>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</si>
  <si>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</si>
  <si>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</si>
  <si>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</si>
  <si>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SO-001 Rekonštrukcia strechy telocvične - Zastrešenie telocviční</t>
  </si>
  <si>
    <t>SO-001 Rekonštrukcia strechy telocvične - Stavebné úpravy</t>
  </si>
  <si>
    <t>SO-001 Rekonštrukcia strechy telocvične - Bleskozvod</t>
  </si>
  <si>
    <t>Krycí list rozpočtu</t>
  </si>
  <si>
    <t xml:space="preserve">Miesto: </t>
  </si>
  <si>
    <t>Objekt SO-001 Rekonštrukcia strechy telocvične - Zastrešenie telocviční</t>
  </si>
  <si>
    <t xml:space="preserve">Ks: </t>
  </si>
  <si>
    <t xml:space="preserve">Zákazka: </t>
  </si>
  <si>
    <t>Spracoval: Ing. Ján Halgaš</t>
  </si>
  <si>
    <t xml:space="preserve">Dňa </t>
  </si>
  <si>
    <t>02.06.2016</t>
  </si>
  <si>
    <t>Odberateľ: Obec Sačurov</t>
  </si>
  <si>
    <t xml:space="preserve">IČO: </t>
  </si>
  <si>
    <t xml:space="preserve">DIČ: </t>
  </si>
  <si>
    <t xml:space="preserve">Dodávateľ: </t>
  </si>
  <si>
    <t>Projektant: INGPRO spol. s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</si>
  <si>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</si>
  <si>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</si>
  <si>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</si>
  <si>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</si>
  <si>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</si>
  <si>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</si>
  <si>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</si>
  <si>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</si>
  <si>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</si>
  <si>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</si>
  <si>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</si>
  <si>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</si>
  <si>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</si>
  <si>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</si>
  <si>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</si>
  <si>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</si>
  <si>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</si>
  <si>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</si>
  <si>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</si>
  <si>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</si>
  <si>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</si>
  <si>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</si>
  <si>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</si>
  <si>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</si>
  <si>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</si>
  <si>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</si>
  <si>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</si>
  <si>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</si>
  <si>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</si>
  <si>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</si>
  <si>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</si>
  <si>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</si>
  <si>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</si>
  <si>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</si>
  <si>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</si>
  <si>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02.06.2016</t>
  </si>
  <si>
    <t>Prehľad rozpočtových nákladov</t>
  </si>
  <si>
    <t>Práce HSV</t>
  </si>
  <si>
    <t>OSTATNÉ PRÁCE</t>
  </si>
  <si>
    <t>PRESUNY HMÔT</t>
  </si>
  <si>
    <t>Práce PSV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</si>
  <si>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</si>
  <si>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</si>
  <si>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</si>
  <si>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</si>
  <si>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</si>
  <si>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</si>
  <si>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</si>
  <si>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</si>
  <si>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</si>
  <si>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</si>
  <si>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</si>
  <si>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</si>
  <si>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</si>
  <si>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</si>
  <si>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</si>
  <si>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</si>
  <si>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</si>
  <si>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3/A 1</t>
  </si>
  <si>
    <t xml:space="preserve"> 941941031</t>
  </si>
  <si>
    <t xml:space="preserve">Montáž lešenia ľahkého pracovného radového s podlahami šírky od 0,80 do 1,00 m, výšky do 10 m   </t>
  </si>
  <si>
    <t>m2</t>
  </si>
  <si>
    <t xml:space="preserve"> 941941191</t>
  </si>
  <si>
    <t xml:space="preserve">Príplatok za prvý a každý ďalší i začatý mesiac použitia lešenia ľahkého pracovného radového s podlahami šírky od 0,80 do 1,00 m, výšky do 10 m   </t>
  </si>
  <si>
    <t xml:space="preserve">  3/B 1</t>
  </si>
  <si>
    <t xml:space="preserve"> 941941831</t>
  </si>
  <si>
    <t xml:space="preserve">Demontáž lešenia ľahkého pracovného radového s podlahami šírky nad 0,80 do 1,00 m, výšky do 10 m   </t>
  </si>
  <si>
    <t xml:space="preserve"> 998009101</t>
  </si>
  <si>
    <t xml:space="preserve">Presun hmôt samostatne budovaného lešenia bez ohľadu na výšku   </t>
  </si>
  <si>
    <t>t</t>
  </si>
  <si>
    <t>762/A 1</t>
  </si>
  <si>
    <t xml:space="preserve"> 762332110</t>
  </si>
  <si>
    <t xml:space="preserve">Montáž viazaných konštrukcií krovov striech z reziva priemernej plochy do 120 cm2 - pomúrnica   </t>
  </si>
  <si>
    <t>m</t>
  </si>
  <si>
    <t xml:space="preserve"> 762335110</t>
  </si>
  <si>
    <t xml:space="preserve">Montáž viazaných konštrukcií krovov krokví vlašských z hraneného reziva plochy do 120 cm2   </t>
  </si>
  <si>
    <t xml:space="preserve"> 762341630</t>
  </si>
  <si>
    <t xml:space="preserve">Sito proti vtákom na okape   </t>
  </si>
  <si>
    <t xml:space="preserve"> 762395000</t>
  </si>
  <si>
    <t xml:space="preserve">Spojovacie a ochranné prostriedky  pre viazané konštrukcie krovov, debnenie a laťovanie, nadstrešné konštr., spádové kliny - svorky, dosky, klince, pásová oceľ, vruty, impregnácia </t>
  </si>
  <si>
    <t>m3</t>
  </si>
  <si>
    <t xml:space="preserve"> 998762202</t>
  </si>
  <si>
    <t xml:space="preserve">Presun hmôt pre konštrukcie tesárske v objektoch výšky do 12 m   </t>
  </si>
  <si>
    <t>%</t>
  </si>
  <si>
    <t>R/RE</t>
  </si>
  <si>
    <t xml:space="preserve"> 762341002</t>
  </si>
  <si>
    <t xml:space="preserve">Montáž debnenia jednoduchých striech, na kontralaty drevotrieskovými OSB doskami na pero drážku   </t>
  </si>
  <si>
    <t xml:space="preserve"> 762341031</t>
  </si>
  <si>
    <t xml:space="preserve">Montáž debnenia štítových hrán z dosiek pre všetky druhy striech   </t>
  </si>
  <si>
    <t xml:space="preserve"> 762341251</t>
  </si>
  <si>
    <t xml:space="preserve">Montáž kontralát pre sklon do 22°   </t>
  </si>
  <si>
    <t>S/S80</t>
  </si>
  <si>
    <t xml:space="preserve"> 6051506900</t>
  </si>
  <si>
    <t xml:space="preserve">Hranolček25-100 cm2 mäkké rezivo   </t>
  </si>
  <si>
    <t xml:space="preserve"> 6051512600</t>
  </si>
  <si>
    <t xml:space="preserve">Hranol mäkké rezivo - omietané smrekovec hranolček akosť II prierez 76-100mm L=400-650cm   </t>
  </si>
  <si>
    <t xml:space="preserve"> 6051590200</t>
  </si>
  <si>
    <t xml:space="preserve">Hranol mäkké rezivo - omietané smrekovec akosť I L=400-650cm 100x120,140mm   </t>
  </si>
  <si>
    <t xml:space="preserve"> 6053346200</t>
  </si>
  <si>
    <t xml:space="preserve">Čelová doska   </t>
  </si>
  <si>
    <t xml:space="preserve"> 6072627200</t>
  </si>
  <si>
    <t xml:space="preserve">Dosky OSB hr.15 mm P+D   </t>
  </si>
  <si>
    <t>763/A 1</t>
  </si>
  <si>
    <t xml:space="preserve"> 763732112</t>
  </si>
  <si>
    <t xml:space="preserve">Dodávka a montáž strešnej konštrukcie z väzníkov priehradových   </t>
  </si>
  <si>
    <t xml:space="preserve"> 998763201</t>
  </si>
  <si>
    <t xml:space="preserve">Presun hmôt pre drevostavby v objektoch výšky do 12 m   </t>
  </si>
  <si>
    <t xml:space="preserve"> 764PC146</t>
  </si>
  <si>
    <t xml:space="preserve">Odvetranie z poplastovaného plechu   </t>
  </si>
  <si>
    <t>ks</t>
  </si>
  <si>
    <t>764/A 1</t>
  </si>
  <si>
    <t xml:space="preserve"> 764364220</t>
  </si>
  <si>
    <t xml:space="preserve">Strešný poklop z poplast. plechu, 600x600 mm   </t>
  </si>
  <si>
    <t>764/A 2</t>
  </si>
  <si>
    <t xml:space="preserve"> 764391420</t>
  </si>
  <si>
    <t xml:space="preserve">Záveterná lišta z pozinkovaného farbeného PZf plechu, r.š. 330 mm   </t>
  </si>
  <si>
    <t>764/A 6</t>
  </si>
  <si>
    <t xml:space="preserve"> 764172110</t>
  </si>
  <si>
    <t xml:space="preserve">Lemovanie komína z poplastovaného plechu na ploche   </t>
  </si>
  <si>
    <t>764/A 7</t>
  </si>
  <si>
    <t xml:space="preserve"> 998764202</t>
  </si>
  <si>
    <t xml:space="preserve">Presun hmôt pre konštrukcie klampiarske v objektoch výšky nad 6 do 12 m   </t>
  </si>
  <si>
    <t>764/B 1</t>
  </si>
  <si>
    <t xml:space="preserve"> 764359841</t>
  </si>
  <si>
    <t xml:space="preserve">Demontáž kotlíka zberného na plochej streche,  -0,00516t   </t>
  </si>
  <si>
    <t xml:space="preserve"> 764454802</t>
  </si>
  <si>
    <t xml:space="preserve">Demontáž odpadových rúr kruhových, s priemerom 120 mm,  -0,00285t   </t>
  </si>
  <si>
    <t xml:space="preserve"> 764323420</t>
  </si>
  <si>
    <t xml:space="preserve">Oplechovanie z pozinkovaného farbeného PZf plechu, odkvapov na strechách s lepenkovou krytinou r.š. 250 mm   </t>
  </si>
  <si>
    <t xml:space="preserve"> 7643242201</t>
  </si>
  <si>
    <t xml:space="preserve">Oplechovanie z poplastovaného plechu odkvapov na strechách - pod fóliu   </t>
  </si>
  <si>
    <t xml:space="preserve"> 764348431</t>
  </si>
  <si>
    <t xml:space="preserve">Snehové lapače z pozinkovaného farbeného PZf plechu, plechová podložka 250 x 250 mm   </t>
  </si>
  <si>
    <t xml:space="preserve"> 764352427</t>
  </si>
  <si>
    <t xml:space="preserve">Žľaby z pozinkovaného farbeného PZf plechu, pododkvapové polkruhové r.š. 330 mm   </t>
  </si>
  <si>
    <t xml:space="preserve"> 764359412</t>
  </si>
  <si>
    <t xml:space="preserve">Kotlík kónický z pozinkovaného farbeného PZf plechu, pre rúry s priemerom od 100 do 125 mm   </t>
  </si>
  <si>
    <t xml:space="preserve"> 764454454</t>
  </si>
  <si>
    <t xml:space="preserve">Zvodové rúry z pozinkovaného farbeného PZf plechu, kruhové priemer 120 mm   </t>
  </si>
  <si>
    <t>765/A 1</t>
  </si>
  <si>
    <t xml:space="preserve"> 765361111</t>
  </si>
  <si>
    <t xml:space="preserve">Zastrešenie bitúmenovou krytinou (šindle) typ na debnenie s lepenkou   </t>
  </si>
  <si>
    <t xml:space="preserve"> 765901003</t>
  </si>
  <si>
    <t xml:space="preserve">Pokrytie strechy fóliou 140 GR/M2   </t>
  </si>
  <si>
    <t xml:space="preserve"> 998765202</t>
  </si>
  <si>
    <t xml:space="preserve">Presun hmôt pre tvrdé krytiny v objektoch výšky nad 6 do 12 m   </t>
  </si>
  <si>
    <t>766/A 1</t>
  </si>
  <si>
    <t xml:space="preserve"> 766411112</t>
  </si>
  <si>
    <t xml:space="preserve">Montáž obloženia stien, stĺpov a pilierov palubovkami na pero a drážku do 1 m2 z mäkkého dreva, š. nad 60 do 80 mm - štíty   </t>
  </si>
  <si>
    <t xml:space="preserve"> 766417111</t>
  </si>
  <si>
    <t xml:space="preserve">Montáž obloženia stien, podkladový rošt   </t>
  </si>
  <si>
    <t xml:space="preserve"> 766421212</t>
  </si>
  <si>
    <t xml:space="preserve">Montáž obloženia podhľadov rovných palubovkami na pero a drážku z mäkkého dreva, š. nad 60 do 80 mm   </t>
  </si>
  <si>
    <t xml:space="preserve"> 766427112</t>
  </si>
  <si>
    <t xml:space="preserve">Montáž obloženia podhľadov, podkladový rošt   </t>
  </si>
  <si>
    <t xml:space="preserve"> 998766102</t>
  </si>
  <si>
    <t xml:space="preserve">Presun hmot pre konštrukcie stolárske v objektoch výšky nad 6 do 12 m   </t>
  </si>
  <si>
    <t xml:space="preserve"> 6051717900</t>
  </si>
  <si>
    <t xml:space="preserve">Laty do 25 cm2mäkké rezivo   </t>
  </si>
  <si>
    <t>S/S90</t>
  </si>
  <si>
    <t xml:space="preserve"> 6119166700</t>
  </si>
  <si>
    <t xml:space="preserve">Obloženie palubovka SM hr.12 B=80 mm   </t>
  </si>
  <si>
    <t>767/A 1</t>
  </si>
  <si>
    <t xml:space="preserve"> 767585112</t>
  </si>
  <si>
    <t xml:space="preserve">Montáž vetracej mriežky do štítov   </t>
  </si>
  <si>
    <t>767/A 3</t>
  </si>
  <si>
    <t xml:space="preserve"> 767995102</t>
  </si>
  <si>
    <t xml:space="preserve">Montáž ostatných atypických kovových stavebných doplnkových konštrukcií nad 5 do 10 kg   </t>
  </si>
  <si>
    <t>kg</t>
  </si>
  <si>
    <t xml:space="preserve"> 767995105</t>
  </si>
  <si>
    <t xml:space="preserve">Montáž ostatných atypických kovových stavebných doplnkových konštrukcií nad 50 do 100 kg   </t>
  </si>
  <si>
    <t xml:space="preserve"> 998767202</t>
  </si>
  <si>
    <t xml:space="preserve">Presun hmôt pre kovové stavebné doplnkové konštrukcie v objektoch výšky nad 6 do 12 m   </t>
  </si>
  <si>
    <t>S/S10</t>
  </si>
  <si>
    <t xml:space="preserve"> 1338432500</t>
  </si>
  <si>
    <t xml:space="preserve">Tyče oceľové  prierezu U DN 120 mm, ozn. 11 373 , podľa EN ISO S185   </t>
  </si>
  <si>
    <t>S/S40</t>
  </si>
  <si>
    <t xml:space="preserve"> 4291000118</t>
  </si>
  <si>
    <t xml:space="preserve">Vetracia mriežka 200x200 mm   </t>
  </si>
  <si>
    <t>S/S50</t>
  </si>
  <si>
    <t xml:space="preserve"> 5530100001</t>
  </si>
  <si>
    <t xml:space="preserve">Prvky kovovej konštrukcie   </t>
  </si>
  <si>
    <t>783/A 1</t>
  </si>
  <si>
    <t xml:space="preserve"> 783222100</t>
  </si>
  <si>
    <t xml:space="preserve">Nátery kov.stav.doplnk.konštr. syntetické farby šedej na vzduchu schnúce dvojnásobné - 70µm   </t>
  </si>
  <si>
    <t xml:space="preserve"> 783226100</t>
  </si>
  <si>
    <t xml:space="preserve">Nátery kov.stav.doplnk.konštr. syntetické na vzduchu schnúce základný - 35µm   </t>
  </si>
  <si>
    <t xml:space="preserve"> 783626000</t>
  </si>
  <si>
    <t xml:space="preserve">Nátery stolárskych výrobkov syntetické lazurovacím lakom napustením   </t>
  </si>
  <si>
    <t xml:space="preserve"> 783626300</t>
  </si>
  <si>
    <t xml:space="preserve">Nátery stolárskych výrobkov syntetické lazurovacím lakom 3x lakovaním   </t>
  </si>
  <si>
    <t xml:space="preserve"> 783782203</t>
  </si>
  <si>
    <t xml:space="preserve">Nátery tesárskych konštrukcií povrchová impregnácia   </t>
  </si>
  <si>
    <t>783/B 1</t>
  </si>
  <si>
    <t xml:space="preserve"> 783903811</t>
  </si>
  <si>
    <t xml:space="preserve">Ostatné práce odmastenie chemickými rozpúšťadlami   </t>
  </si>
  <si>
    <t>Objekt SO-001 Rekonštrukcia strechy telocvične - Stavebné úpravy</t>
  </si>
  <si>
    <t>ZVISLÉ KONŠTRUKCIE</t>
  </si>
  <si>
    <t>POVLAKOVÉ KRYTINY</t>
  </si>
  <si>
    <t>IZOLÁCIE TEPELNÉ BEŽNÝCH STAVEB. KONŠTRUKCIÍ</t>
  </si>
  <si>
    <t xml:space="preserve"> 12/A 1</t>
  </si>
  <si>
    <t xml:space="preserve"> 389381001</t>
  </si>
  <si>
    <t xml:space="preserve">Dobetónovanie prefabrikovaných konštrukcií   </t>
  </si>
  <si>
    <t xml:space="preserve"> 13/B 1</t>
  </si>
  <si>
    <t xml:space="preserve"> 971042341</t>
  </si>
  <si>
    <t xml:space="preserve">Vybúranie otvoru v betónových stropoch plochy do 0, 09 m2,hr.do 300 mm,  -0,05900t   </t>
  </si>
  <si>
    <t xml:space="preserve"> 979011111</t>
  </si>
  <si>
    <t xml:space="preserve">Zvislá doprava sutiny a vybúraných hmôt za prvé podlažie nad alebo pod základným podlažím   </t>
  </si>
  <si>
    <t xml:space="preserve"> 979081111</t>
  </si>
  <si>
    <t xml:space="preserve">Odvoz sutiny a vybúraných hmôt na skládku do 1 km   </t>
  </si>
  <si>
    <t xml:space="preserve"> 979081121</t>
  </si>
  <si>
    <t xml:space="preserve">Odvoz sutiny a vybúraných hmôt na skládku za každý ďalší 1 km   </t>
  </si>
  <si>
    <t xml:space="preserve"> 979082111</t>
  </si>
  <si>
    <t xml:space="preserve">Vnútrostavenisková doprava sutiny a vybúraných hmôt do 10 m   </t>
  </si>
  <si>
    <t xml:space="preserve"> 979089012</t>
  </si>
  <si>
    <t xml:space="preserve">Poplatok za skladovanie - betón, tehly, dlaždice (17 01 ), ostatné   </t>
  </si>
  <si>
    <t xml:space="preserve"> 14/C 1</t>
  </si>
  <si>
    <t xml:space="preserve"> 952901110</t>
  </si>
  <si>
    <t xml:space="preserve">Čistenie budov po stavebných prácach   </t>
  </si>
  <si>
    <t>HZS/HZS</t>
  </si>
  <si>
    <t xml:space="preserve"> HZS000114</t>
  </si>
  <si>
    <t xml:space="preserve">Stavebno montážne práce najnáročnejšie na odbornosť - prehliadky pracoviska a revízie (Tr 4) v rozsahu viac ako 8 hodín   </t>
  </si>
  <si>
    <t>hod</t>
  </si>
  <si>
    <t xml:space="preserve"> 9419550041</t>
  </si>
  <si>
    <t xml:space="preserve">Lešenie posuvné, s výškou lešeňovej podlahy nad 2,50 do 3,5 m   </t>
  </si>
  <si>
    <t>súb</t>
  </si>
  <si>
    <t xml:space="preserve"> 999281111</t>
  </si>
  <si>
    <t xml:space="preserve">Presun hmôt pre opravy a údržbu objektov vrátane vonkajších plášťov výšky do 25 m   </t>
  </si>
  <si>
    <t xml:space="preserve"> 712290010</t>
  </si>
  <si>
    <t xml:space="preserve">Zhotovenie parozábrany pre strechy ploché do 10°   </t>
  </si>
  <si>
    <t>S/S20</t>
  </si>
  <si>
    <t xml:space="preserve"> 2830010400</t>
  </si>
  <si>
    <t xml:space="preserve">Parozábrana - fólia  PE hrúbka 0,2 mm   </t>
  </si>
  <si>
    <t>711/A 2</t>
  </si>
  <si>
    <t xml:space="preserve"> 712311101</t>
  </si>
  <si>
    <t xml:space="preserve">Zhotovenie povlakovej krytiny striech plochých do 10st. za studena náterom penetračným   </t>
  </si>
  <si>
    <t xml:space="preserve"> 712441559</t>
  </si>
  <si>
    <t xml:space="preserve">Zhotovenie povlak. krytiny striech šikmých do 30st. pásmi pritav. NAIP na celej ploche   </t>
  </si>
  <si>
    <t xml:space="preserve"> 998712202</t>
  </si>
  <si>
    <t xml:space="preserve">Presun hmôt pre izoláciu povlakovej krytiny v objektoch výšky nad 6 do 12 m   </t>
  </si>
  <si>
    <t>711/B 2</t>
  </si>
  <si>
    <t xml:space="preserve"> 712300831</t>
  </si>
  <si>
    <t xml:space="preserve">Odstránenie povlakovej krytiny na strechách plochých 10st. jednovrstvovej,  -0,00600t   </t>
  </si>
  <si>
    <t xml:space="preserve"> 1116315600</t>
  </si>
  <si>
    <t xml:space="preserve">Lak asfaltový ALP-S-PENETRAL S v sudoch   </t>
  </si>
  <si>
    <t xml:space="preserve"> 6283221000</t>
  </si>
  <si>
    <t>Pásy ťažké asfaltové Hydrobit v 60 s 35   alebo ekvivalent</t>
  </si>
  <si>
    <t>713/A 1</t>
  </si>
  <si>
    <t xml:space="preserve"> 713111111</t>
  </si>
  <si>
    <t xml:space="preserve">Montáž tepelnej izolácie pásmi stropov, vrchom - klad. voľne v dvoch vrstvách   </t>
  </si>
  <si>
    <t>713/A 5</t>
  </si>
  <si>
    <t xml:space="preserve"> 998713102</t>
  </si>
  <si>
    <t xml:space="preserve">Presun hmôt pre izolácie tepelné v objektoch výšky nad 6 m do 12 m   </t>
  </si>
  <si>
    <t xml:space="preserve"> 6313670044</t>
  </si>
  <si>
    <t>ISOVER Domo Comfort sklená vlna  hrúbka 140 mm   alebo kvivalent</t>
  </si>
  <si>
    <t xml:space="preserve"> 767584702</t>
  </si>
  <si>
    <t xml:space="preserve">Montáž podhľadov ostatných z tvarovaných plechov, pripevnených skrutkovaním   </t>
  </si>
  <si>
    <t xml:space="preserve"> 767585102</t>
  </si>
  <si>
    <t xml:space="preserve">Montáž doplnkov podhľadov, pomoc. konštr. z tenkostenných alebo valcovaných profilov skrutkovaním   </t>
  </si>
  <si>
    <t xml:space="preserve"> 767585131</t>
  </si>
  <si>
    <t xml:space="preserve">Montáž doplnkov podhľadov, zhotovenie otvoru v kazete s plochou do 0,25 m2   </t>
  </si>
  <si>
    <t xml:space="preserve"> 13380210001</t>
  </si>
  <si>
    <t xml:space="preserve">Spojovací materiál   </t>
  </si>
  <si>
    <t xml:space="preserve"> 1338021000</t>
  </si>
  <si>
    <t xml:space="preserve">Profil nosného roštu   </t>
  </si>
  <si>
    <t xml:space="preserve"> 1388022000</t>
  </si>
  <si>
    <t>Trapézový plech pozinkovaný hr. 0,63 mm , T 50 1080x49 mm, obj.č.274, MASLEN   alebo ekvivalent</t>
  </si>
  <si>
    <t xml:space="preserve"> 783522000</t>
  </si>
  <si>
    <t xml:space="preserve">Nátery klamp. konštr. syntet. na vzduchu schnúce dvojnás. so základného náterom reakt. farbou - 105µm   </t>
  </si>
  <si>
    <t>Objekt SO-001 Rekonštrukcia strechy telocvične - Bleskozvod</t>
  </si>
  <si>
    <t>Montážne práce</t>
  </si>
  <si>
    <t>M-21 ELEKTROMONTÁŽE</t>
  </si>
  <si>
    <t>M-46 MONTÁŽE ZEMNÝCH PRÁC</t>
  </si>
  <si>
    <t>921/M21</t>
  </si>
  <si>
    <t xml:space="preserve"> 210062095</t>
  </si>
  <si>
    <t xml:space="preserve">Montáž výstražných tabuliek   </t>
  </si>
  <si>
    <t xml:space="preserve"> 210220001</t>
  </si>
  <si>
    <t xml:space="preserve">Uzemňovacie vedenie na povrchu FeZn   </t>
  </si>
  <si>
    <t xml:space="preserve"> 210220002</t>
  </si>
  <si>
    <t xml:space="preserve">Demontážne práce   </t>
  </si>
  <si>
    <t xml:space="preserve"> 210220021</t>
  </si>
  <si>
    <t xml:space="preserve">Uzemňovacie vedenie v zemi včít. svoriek, prepojenia, izolácie spojov FeZn do 120 mm2   </t>
  </si>
  <si>
    <t xml:space="preserve"> 210220102</t>
  </si>
  <si>
    <t xml:space="preserve">Podpery vedenia FeZn na vrchol krovu PV15 A-F +UNI   </t>
  </si>
  <si>
    <t xml:space="preserve"> 210220104</t>
  </si>
  <si>
    <t xml:space="preserve">Podpery vedenia FeZn na plechové strechy PV23-24   </t>
  </si>
  <si>
    <t xml:space="preserve"> 210220105</t>
  </si>
  <si>
    <t xml:space="preserve">Podpery vedenia FeZn do muriva PV 01h a PV01-03   </t>
  </si>
  <si>
    <t xml:space="preserve"> 210220204</t>
  </si>
  <si>
    <t xml:space="preserve">Bleskozvodová tyč  JP 10-30   </t>
  </si>
  <si>
    <t xml:space="preserve"> 210220220</t>
  </si>
  <si>
    <t xml:space="preserve">Držiak zachytávacej tyče FeZn DJ1-8   </t>
  </si>
  <si>
    <t xml:space="preserve"> 210220230</t>
  </si>
  <si>
    <t xml:space="preserve">Ochranná strieška FeZn
   </t>
  </si>
  <si>
    <t xml:space="preserve"> 210220240</t>
  </si>
  <si>
    <t xml:space="preserve">Svorka FeZn k uzemňovacej tyči  SJ   </t>
  </si>
  <si>
    <t xml:space="preserve"> 210220241</t>
  </si>
  <si>
    <t xml:space="preserve">Svorka FeZn krížová SK   </t>
  </si>
  <si>
    <t xml:space="preserve"> 210220243</t>
  </si>
  <si>
    <t xml:space="preserve">Svorka FeZn spojovacia SS   </t>
  </si>
  <si>
    <t xml:space="preserve"> 210220246</t>
  </si>
  <si>
    <t xml:space="preserve">Svorka FeZn na odkvapový žľab SO   </t>
  </si>
  <si>
    <t xml:space="preserve"> 210220247</t>
  </si>
  <si>
    <t xml:space="preserve">Svorka FeZn skúšobná SZ   </t>
  </si>
  <si>
    <t xml:space="preserve"> 210220260</t>
  </si>
  <si>
    <t xml:space="preserve">Ochranný uholník FeZn   OU   </t>
  </si>
  <si>
    <t xml:space="preserve"> 210220261</t>
  </si>
  <si>
    <t xml:space="preserve">Držiak ochranného uholníka FeZn   DU-Z,D a DOU   </t>
  </si>
  <si>
    <t xml:space="preserve"> 210220280</t>
  </si>
  <si>
    <t xml:space="preserve">Uzemňovacia tyč FeZn ZT   </t>
  </si>
  <si>
    <t xml:space="preserve"> HZS000214</t>
  </si>
  <si>
    <t xml:space="preserve">Stavebno montážne práce náročné - prehliadky pracoviska a revízie (Tr 4) v rozsahu viac ako 4 a menej ako 8 hodín   </t>
  </si>
  <si>
    <t xml:space="preserve"> 10125</t>
  </si>
  <si>
    <t xml:space="preserve">HUS   </t>
  </si>
  <si>
    <t xml:space="preserve"> 10126</t>
  </si>
  <si>
    <t xml:space="preserve"> 210120421</t>
  </si>
  <si>
    <t xml:space="preserve">SLP-275 V   </t>
  </si>
  <si>
    <t xml:space="preserve"> 210120423</t>
  </si>
  <si>
    <t xml:space="preserve">FLP B+C MAXI VS/3   </t>
  </si>
  <si>
    <t xml:space="preserve"> 210220050</t>
  </si>
  <si>
    <t xml:space="preserve">Označenie zvodov číselnými štítkami   </t>
  </si>
  <si>
    <t xml:space="preserve"> 3410360150</t>
  </si>
  <si>
    <t xml:space="preserve"> HOD</t>
  </si>
  <si>
    <t xml:space="preserve">Pomocné práce   </t>
  </si>
  <si>
    <t xml:space="preserve"> HZS000215</t>
  </si>
  <si>
    <t xml:space="preserve">Revízna správa bleskozvodu   </t>
  </si>
  <si>
    <t xml:space="preserve"> MATP</t>
  </si>
  <si>
    <t xml:space="preserve">Drobný pomocný materiál   </t>
  </si>
  <si>
    <t>S/S30</t>
  </si>
  <si>
    <t xml:space="preserve"> 3544215550</t>
  </si>
  <si>
    <t xml:space="preserve">Bleskozvodová tyč  JP 20   </t>
  </si>
  <si>
    <t xml:space="preserve"> 3544215600</t>
  </si>
  <si>
    <t xml:space="preserve">Bleskozvodová tyč  JP 30   </t>
  </si>
  <si>
    <t xml:space="preserve"> 3544215700</t>
  </si>
  <si>
    <t xml:space="preserve">Držiak zvodovej tyče na upevnenie do muriva  DJ 1   </t>
  </si>
  <si>
    <t xml:space="preserve"> 3544215800</t>
  </si>
  <si>
    <t xml:space="preserve">Horný držiak zvodovej tyče na krov DJ 4 h   </t>
  </si>
  <si>
    <t xml:space="preserve"> 3544215900</t>
  </si>
  <si>
    <t xml:space="preserve">Dolný držiak zvodovej tyče na krov DJ 4 d   </t>
  </si>
  <si>
    <t xml:space="preserve"> 3544216200</t>
  </si>
  <si>
    <t xml:space="preserve">Ochranná strieška horná OS 01   </t>
  </si>
  <si>
    <t xml:space="preserve"> 3544216300</t>
  </si>
  <si>
    <t xml:space="preserve">Ochranná strieška spodná OS 04   </t>
  </si>
  <si>
    <t xml:space="preserve"> 3544216400</t>
  </si>
  <si>
    <t xml:space="preserve">Podpera vedenia PV 01   </t>
  </si>
  <si>
    <t xml:space="preserve"> 3544217100</t>
  </si>
  <si>
    <t xml:space="preserve">Podpera vedenia na vrchol krovu   PV 15   </t>
  </si>
  <si>
    <t xml:space="preserve"> 3544218350</t>
  </si>
  <si>
    <t xml:space="preserve">Podpera vedenia  PV 23   </t>
  </si>
  <si>
    <t xml:space="preserve"> 3544218900</t>
  </si>
  <si>
    <t xml:space="preserve">Svorka  k zemniacej tyči  SJ 01   </t>
  </si>
  <si>
    <t xml:space="preserve"> 3544219150</t>
  </si>
  <si>
    <t xml:space="preserve">Svorka  krížová  ocelová žiarovo zinkovaná  označenie  SK   ZIN HRONSKY BENADIKT   </t>
  </si>
  <si>
    <t xml:space="preserve"> 3544219500</t>
  </si>
  <si>
    <t xml:space="preserve">Svorka  spojovacia  ocelová žiarovo zinkovaná  označenie  SS s p. 2 skr   ZIN HRONSKY BENADIKT   </t>
  </si>
  <si>
    <t xml:space="preserve"> 3544219950</t>
  </si>
  <si>
    <t xml:space="preserve">Svorka  okapová  ocelová žiarovo zinkovaná  označenie  SO   ZIN HRONSKY BENADIKT   </t>
  </si>
  <si>
    <t xml:space="preserve"> 3544220000</t>
  </si>
  <si>
    <t xml:space="preserve">Svorka  skušobná  ocelová žiarovo zinkovaná  označenie  SZ   ZIN HRONSKY BENADIKT   </t>
  </si>
  <si>
    <t xml:space="preserve"> 3544221650</t>
  </si>
  <si>
    <t xml:space="preserve">Ochraný uholník   ocelový žiarovo zinkovaný  označenie  OU 2 m   ZIN HRONSKY BENADIKT   </t>
  </si>
  <si>
    <t xml:space="preserve"> 3544221750</t>
  </si>
  <si>
    <t xml:space="preserve">Držiak ochranného uholníka   ocelový žiarovo zinkovaný  označenie  DU Z   ZIN HRONSKY BENADIKT   </t>
  </si>
  <si>
    <t xml:space="preserve"> 3544222550</t>
  </si>
  <si>
    <t xml:space="preserve">Zemniaca  tyč  ZT 2 m   </t>
  </si>
  <si>
    <t xml:space="preserve"> 3544224100</t>
  </si>
  <si>
    <t xml:space="preserve">Územňovací vodič D 8   </t>
  </si>
  <si>
    <t xml:space="preserve"> 3544224150</t>
  </si>
  <si>
    <t xml:space="preserve">Územňovací vodič    ocelový žiarovo zinkovaný  označenie     O 10   ZIN HRONSKY BENADIKT   </t>
  </si>
  <si>
    <t xml:space="preserve"> 3580760434</t>
  </si>
  <si>
    <t xml:space="preserve"> 5482302100</t>
  </si>
  <si>
    <t xml:space="preserve">Tabuľka výstražná   </t>
  </si>
  <si>
    <t xml:space="preserve"> 5489511000</t>
  </si>
  <si>
    <t xml:space="preserve">Štítok smaltovaný do 5 písmen 10x15 mm   </t>
  </si>
  <si>
    <t>P/PE</t>
  </si>
  <si>
    <t xml:space="preserve"> PPV</t>
  </si>
  <si>
    <t xml:space="preserve">Podiel pridružených výkonov   </t>
  </si>
  <si>
    <t xml:space="preserve"> R1</t>
  </si>
  <si>
    <t xml:space="preserve">Podružný materiál   </t>
  </si>
  <si>
    <t xml:space="preserve"> R2</t>
  </si>
  <si>
    <t xml:space="preserve">Presun   </t>
  </si>
  <si>
    <t xml:space="preserve"> R3</t>
  </si>
  <si>
    <t xml:space="preserve">Doprava   </t>
  </si>
  <si>
    <t>946/M46</t>
  </si>
  <si>
    <t xml:space="preserve"> 460200153</t>
  </si>
  <si>
    <t xml:space="preserve">Hĺbenie káblovej ryhy 35 cm širokej a 70 cm hlbokej, v zemine triedy 3   </t>
  </si>
  <si>
    <t xml:space="preserve"> 460560153</t>
  </si>
  <si>
    <t xml:space="preserve">Ručný zásyp nezap. káblovej ryhy bez zhutn. zeminy, 35 cm širokej, 70 cm hlbokej v zemine tr. 3   </t>
  </si>
  <si>
    <t xml:space="preserve"> 460620013</t>
  </si>
  <si>
    <t xml:space="preserve">Proviz. úprava terénu v zemine tr. 3, aby nerovnosti terénu neboli väčšie ako 2 cm od vodor.hladiny  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</si>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</sst>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workbookViewId="0">
      <selection activeCell="A17" sqref="A17:G25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1" t="s">
        <v>12</v>
      </c>
      <c r="B7" s="178">
        <f>'SO 11146'!I98-Rekapitulácia!D7</f>
        <v>0</v>
      </c>
      <c r="C7" s="178">
        <f>'Kryci_list 11146'!J26</f>
        <v>0</v>
      </c>
      <c r="D7" s="178">
        <v>0</v>
      </c>
      <c r="E7" s="178">
        <f>'Kryci_list 11146'!J17</f>
        <v>0</v>
      </c>
      <c r="F7" s="178">
        <v>0</v>
      </c>
      <c r="G7" s="178">
        <f>B7+C7+D7+E7+F7</f>
        <v>0</v>
      </c>
      <c r="K7">
        <f>'SO 11146'!K98</f>
        <v>0</v>
      </c>
      <c r="Q7">
        <v>30.126000000000001</v>
      </c>
    </row>
    <row r="8" spans="1:26" ht="23.25" x14ac:dyDescent="0.25">
      <c r="A8" s="191" t="s">
        <v>13</v>
      </c>
      <c r="B8" s="178">
        <f>'SO 11147'!I65-Rekapitulácia!D8</f>
        <v>0</v>
      </c>
      <c r="C8" s="178">
        <f>'Kryci_list 11147'!J26</f>
        <v>0</v>
      </c>
      <c r="D8" s="178">
        <v>0</v>
      </c>
      <c r="E8" s="178">
        <f>'Kryci_list 11147'!J17</f>
        <v>0</v>
      </c>
      <c r="F8" s="178">
        <v>0</v>
      </c>
      <c r="G8" s="178">
        <f>B8+C8+D8+E8+F8</f>
        <v>0</v>
      </c>
      <c r="K8">
        <f>'SO 11147'!K65</f>
        <v>0</v>
      </c>
      <c r="Q8">
        <v>30.126000000000001</v>
      </c>
    </row>
    <row r="9" spans="1:26" ht="23.25" x14ac:dyDescent="0.25">
      <c r="A9" s="192" t="s">
        <v>14</v>
      </c>
      <c r="B9" s="76">
        <f>'SO 11149'!I75-Rekapitulácia!D9</f>
        <v>0</v>
      </c>
      <c r="C9" s="76">
        <f>'Kryci_list 11149'!J26</f>
        <v>0</v>
      </c>
      <c r="D9" s="76">
        <v>0</v>
      </c>
      <c r="E9" s="76">
        <f>'Kryci_list 11149'!J17</f>
        <v>0</v>
      </c>
      <c r="F9" s="76">
        <v>0</v>
      </c>
      <c r="G9" s="76">
        <f>B9+C9+D9+E9+F9</f>
        <v>0</v>
      </c>
      <c r="K9">
        <f>'SO 11149'!K75</f>
        <v>0</v>
      </c>
      <c r="Q9">
        <v>30.126000000000001</v>
      </c>
    </row>
    <row r="10" spans="1:26" x14ac:dyDescent="0.25">
      <c r="A10" s="184" t="s">
        <v>418</v>
      </c>
      <c r="B10" s="185">
        <f>SUM(B7:B9)</f>
        <v>0</v>
      </c>
      <c r="C10" s="185">
        <f>SUM(C7:C9)</f>
        <v>0</v>
      </c>
      <c r="D10" s="185">
        <f>SUM(D7:D9)</f>
        <v>0</v>
      </c>
      <c r="E10" s="185">
        <f>SUM(E7:E9)</f>
        <v>0</v>
      </c>
      <c r="F10" s="185">
        <f>SUM(F7:F9)</f>
        <v>0</v>
      </c>
      <c r="G10" s="185">
        <f>SUM(G7:G9)-SUM(Z7:Z9)</f>
        <v>0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82" t="s">
        <v>419</v>
      </c>
      <c r="B11" s="183">
        <f>G10-SUM(Rekapitulácia!K7:'Rekapitulácia'!K9)</f>
        <v>0</v>
      </c>
      <c r="C11" s="183"/>
      <c r="D11" s="183"/>
      <c r="E11" s="183"/>
      <c r="F11" s="183"/>
      <c r="G11" s="183">
        <f>ROUND(((ROUND(B11,2)*20)/100),2)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5" t="s">
        <v>420</v>
      </c>
      <c r="B12" s="180">
        <f>(G10-B11)</f>
        <v>0</v>
      </c>
      <c r="C12" s="180"/>
      <c r="D12" s="180"/>
      <c r="E12" s="180"/>
      <c r="F12" s="180"/>
      <c r="G12" s="180">
        <f>ROUND(((ROUND(B12,2)*0)/100),2)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5" t="s">
        <v>421</v>
      </c>
      <c r="B13" s="180"/>
      <c r="C13" s="180"/>
      <c r="D13" s="180"/>
      <c r="E13" s="180"/>
      <c r="F13" s="180"/>
      <c r="G13" s="180">
        <f>SUM(G10:G12)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0"/>
      <c r="B14" s="181"/>
      <c r="C14" s="181"/>
      <c r="D14" s="181"/>
      <c r="E14" s="181"/>
      <c r="F14" s="181"/>
      <c r="G14" s="181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"/>
      <c r="B17" s="148"/>
      <c r="C17" s="148"/>
      <c r="D17" s="148"/>
      <c r="E17" s="148"/>
      <c r="F17" s="148"/>
      <c r="G17" s="148"/>
    </row>
    <row r="18" spans="1:7" x14ac:dyDescent="0.25">
      <c r="A18" s="1"/>
      <c r="B18" s="148"/>
      <c r="C18" s="148"/>
      <c r="D18" s="148"/>
      <c r="E18" s="148"/>
      <c r="F18" s="148"/>
      <c r="G18" s="148"/>
    </row>
    <row r="19" spans="1:7" x14ac:dyDescent="0.25">
      <c r="A19" s="1"/>
      <c r="B19" s="148"/>
      <c r="C19" s="148"/>
      <c r="D19" s="148"/>
      <c r="E19" s="148"/>
      <c r="F19" s="148"/>
      <c r="G19" s="148"/>
    </row>
    <row r="20" spans="1:7" x14ac:dyDescent="0.25">
      <c r="A20" s="1"/>
      <c r="B20" s="148"/>
      <c r="C20" s="148"/>
      <c r="D20" s="148"/>
      <c r="E20" s="148"/>
      <c r="F20" s="148"/>
      <c r="G20" s="148"/>
    </row>
    <row r="21" spans="1:7" x14ac:dyDescent="0.25">
      <c r="A21" s="1"/>
      <c r="B21" s="148"/>
      <c r="C21" s="148"/>
      <c r="D21" s="148"/>
      <c r="E21" s="148"/>
      <c r="F21" s="148"/>
      <c r="G21" s="148"/>
    </row>
    <row r="22" spans="1:7" x14ac:dyDescent="0.25">
      <c r="A22" s="1"/>
      <c r="B22" s="148"/>
      <c r="C22" s="148"/>
      <c r="D22" s="148"/>
      <c r="E22" s="148"/>
      <c r="F22" s="148"/>
      <c r="G22" s="148"/>
    </row>
    <row r="23" spans="1:7" x14ac:dyDescent="0.25">
      <c r="A23" s="1"/>
      <c r="B23" s="148"/>
      <c r="C23" s="148"/>
      <c r="D23" s="148"/>
      <c r="E23" s="148"/>
      <c r="F23" s="148"/>
      <c r="G23" s="148"/>
    </row>
    <row r="24" spans="1:7" x14ac:dyDescent="0.25">
      <c r="B24" s="179"/>
      <c r="C24" s="179"/>
      <c r="D24" s="179"/>
      <c r="E24" s="179"/>
      <c r="F24" s="179"/>
      <c r="G24" s="179"/>
    </row>
    <row r="25" spans="1:7" x14ac:dyDescent="0.25">
      <c r="B25" s="179"/>
      <c r="C25" s="179"/>
      <c r="D25" s="179"/>
      <c r="E25" s="179"/>
      <c r="F25" s="179"/>
      <c r="G25" s="179"/>
    </row>
    <row r="26" spans="1:7" x14ac:dyDescent="0.25">
      <c r="B26" s="179"/>
      <c r="C26" s="179"/>
      <c r="D26" s="179"/>
      <c r="E26" s="179"/>
      <c r="F26" s="179"/>
      <c r="G26" s="179"/>
    </row>
    <row r="27" spans="1:7" x14ac:dyDescent="0.25">
      <c r="B27" s="179"/>
      <c r="C27" s="179"/>
      <c r="D27" s="179"/>
      <c r="E27" s="179"/>
      <c r="F27" s="179"/>
      <c r="G27" s="179"/>
    </row>
    <row r="28" spans="1:7" x14ac:dyDescent="0.25">
      <c r="B28" s="179"/>
      <c r="C28" s="179"/>
      <c r="D28" s="179"/>
      <c r="E28" s="179"/>
      <c r="F28" s="179"/>
      <c r="G28" s="179"/>
    </row>
    <row r="29" spans="1:7" x14ac:dyDescent="0.25">
      <c r="B29" s="179"/>
      <c r="C29" s="179"/>
      <c r="D29" s="179"/>
      <c r="E29" s="179"/>
      <c r="F29" s="179"/>
      <c r="G29" s="179"/>
    </row>
    <row r="30" spans="1:7" x14ac:dyDescent="0.25">
      <c r="B30" s="179"/>
      <c r="C30" s="179"/>
      <c r="D30" s="179"/>
      <c r="E30" s="179"/>
      <c r="F30" s="179"/>
      <c r="G30" s="179"/>
    </row>
    <row r="31" spans="1:7" x14ac:dyDescent="0.25">
      <c r="B31" s="179"/>
      <c r="C31" s="179"/>
      <c r="D31" s="179"/>
      <c r="E31" s="179"/>
      <c r="F31" s="179"/>
      <c r="G31" s="179"/>
    </row>
    <row r="32" spans="1:7" x14ac:dyDescent="0.25">
      <c r="B32" s="179"/>
      <c r="C32" s="179"/>
      <c r="D32" s="179"/>
      <c r="E32" s="179"/>
      <c r="F32" s="179"/>
      <c r="G32" s="179"/>
    </row>
    <row r="33" spans="2:7" x14ac:dyDescent="0.25">
      <c r="B33" s="179"/>
      <c r="C33" s="179"/>
      <c r="D33" s="179"/>
      <c r="E33" s="179"/>
      <c r="F33" s="179"/>
      <c r="G33" s="179"/>
    </row>
    <row r="34" spans="2:7" x14ac:dyDescent="0.25">
      <c r="B34" s="179"/>
      <c r="C34" s="179"/>
      <c r="D34" s="179"/>
      <c r="E34" s="179"/>
      <c r="F34" s="179"/>
      <c r="G34" s="179"/>
    </row>
    <row r="35" spans="2:7" x14ac:dyDescent="0.25">
      <c r="B35" s="179"/>
      <c r="C35" s="179"/>
      <c r="D35" s="179"/>
      <c r="E35" s="179"/>
      <c r="F35" s="179"/>
      <c r="G35" s="179"/>
    </row>
    <row r="36" spans="2:7" x14ac:dyDescent="0.25">
      <c r="B36" s="179"/>
      <c r="C36" s="179"/>
      <c r="D36" s="179"/>
      <c r="E36" s="179"/>
      <c r="F36" s="179"/>
      <c r="G36" s="179"/>
    </row>
    <row r="37" spans="2:7" x14ac:dyDescent="0.25">
      <c r="B37" s="179"/>
      <c r="C37" s="179"/>
      <c r="D37" s="179"/>
      <c r="E37" s="179"/>
      <c r="F37" s="179"/>
      <c r="G37" s="179"/>
    </row>
    <row r="38" spans="2:7" x14ac:dyDescent="0.25">
      <c r="B38" s="179"/>
      <c r="C38" s="179"/>
      <c r="D38" s="179"/>
      <c r="E38" s="179"/>
      <c r="F38" s="179"/>
      <c r="G38" s="179"/>
    </row>
    <row r="39" spans="2:7" x14ac:dyDescent="0.25">
      <c r="B39" s="179"/>
      <c r="C39" s="179"/>
      <c r="D39" s="179"/>
      <c r="E39" s="179"/>
      <c r="F39" s="179"/>
      <c r="G39" s="179"/>
    </row>
    <row r="40" spans="2:7" x14ac:dyDescent="0.25">
      <c r="B40" s="179"/>
      <c r="C40" s="179"/>
      <c r="D40" s="179"/>
      <c r="E40" s="179"/>
      <c r="F40" s="179"/>
      <c r="G40" s="179"/>
    </row>
    <row r="41" spans="2:7" x14ac:dyDescent="0.25">
      <c r="B41" s="179"/>
      <c r="C41" s="179"/>
      <c r="D41" s="179"/>
      <c r="E41" s="179"/>
      <c r="F41" s="179"/>
      <c r="G41" s="179"/>
    </row>
    <row r="42" spans="2:7" x14ac:dyDescent="0.25">
      <c r="B42" s="179"/>
      <c r="C42" s="179"/>
      <c r="D42" s="179"/>
      <c r="E42" s="179"/>
      <c r="F42" s="179"/>
      <c r="G42" s="179"/>
    </row>
    <row r="43" spans="2:7" x14ac:dyDescent="0.25">
      <c r="B43" s="179"/>
      <c r="C43" s="179"/>
      <c r="D43" s="179"/>
      <c r="E43" s="179"/>
      <c r="F43" s="179"/>
      <c r="G43" s="179"/>
    </row>
    <row r="44" spans="2:7" x14ac:dyDescent="0.25">
      <c r="B44" s="179"/>
      <c r="C44" s="179"/>
      <c r="D44" s="179"/>
      <c r="E44" s="179"/>
      <c r="F44" s="179"/>
      <c r="G44" s="179"/>
    </row>
    <row r="45" spans="2:7" x14ac:dyDescent="0.25">
      <c r="B45" s="179"/>
      <c r="C45" s="179"/>
      <c r="D45" s="179"/>
      <c r="E45" s="179"/>
      <c r="F45" s="179"/>
      <c r="G45" s="179"/>
    </row>
    <row r="46" spans="2:7" x14ac:dyDescent="0.25">
      <c r="B46" s="179"/>
      <c r="C46" s="179"/>
      <c r="D46" s="179"/>
      <c r="E46" s="179"/>
      <c r="F46" s="179"/>
      <c r="G46" s="179"/>
    </row>
    <row r="47" spans="2:7" x14ac:dyDescent="0.25">
      <c r="B47" s="179"/>
      <c r="C47" s="179"/>
      <c r="D47" s="179"/>
      <c r="E47" s="179"/>
      <c r="F47" s="179"/>
      <c r="G47" s="179"/>
    </row>
    <row r="48" spans="2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23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26</v>
      </c>
      <c r="B3" s="143"/>
      <c r="C3" s="143"/>
      <c r="D3" s="144" t="s">
        <v>63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297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32</v>
      </c>
      <c r="E9" s="146" t="s">
        <v>61</v>
      </c>
      <c r="F9" s="146" t="s">
        <v>62</v>
      </c>
    </row>
    <row r="10" spans="1:26" x14ac:dyDescent="0.25">
      <c r="A10" s="153" t="s">
        <v>298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299</v>
      </c>
      <c r="B11" s="156">
        <f>'SO 11149'!L66</f>
        <v>0</v>
      </c>
      <c r="C11" s="156">
        <f>'SO 11149'!M66</f>
        <v>0</v>
      </c>
      <c r="D11" s="156">
        <f>'SO 11149'!I66</f>
        <v>0</v>
      </c>
      <c r="E11" s="157">
        <f>'SO 11149'!P66</f>
        <v>0.55000000000000004</v>
      </c>
      <c r="F11" s="157">
        <f>'SO 11149'!S66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300</v>
      </c>
      <c r="B12" s="156">
        <f>'SO 11149'!L72</f>
        <v>0</v>
      </c>
      <c r="C12" s="156">
        <f>'SO 11149'!M72</f>
        <v>0</v>
      </c>
      <c r="D12" s="156">
        <f>'SO 11149'!I72</f>
        <v>0</v>
      </c>
      <c r="E12" s="157">
        <f>'SO 11149'!P72</f>
        <v>0</v>
      </c>
      <c r="F12" s="157">
        <f>'SO 11149'!S72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2" t="s">
        <v>298</v>
      </c>
      <c r="B13" s="158">
        <f>'SO 11149'!L74</f>
        <v>0</v>
      </c>
      <c r="C13" s="158">
        <f>'SO 11149'!M74</f>
        <v>0</v>
      </c>
      <c r="D13" s="158">
        <f>'SO 11149'!I74</f>
        <v>0</v>
      </c>
      <c r="E13" s="159">
        <f>'SO 11149'!P74</f>
        <v>0.55000000000000004</v>
      </c>
      <c r="F13" s="159">
        <f>'SO 11149'!S74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48"/>
      <c r="C14" s="148"/>
      <c r="D14" s="148"/>
      <c r="E14" s="147"/>
      <c r="F14" s="147"/>
    </row>
    <row r="15" spans="1:26" x14ac:dyDescent="0.25">
      <c r="A15" s="2" t="s">
        <v>76</v>
      </c>
      <c r="B15" s="158">
        <f>'SO 11149'!L75</f>
        <v>0</v>
      </c>
      <c r="C15" s="158">
        <f>'SO 11149'!M75</f>
        <v>0</v>
      </c>
      <c r="D15" s="158">
        <f>'SO 11149'!I75</f>
        <v>0</v>
      </c>
      <c r="E15" s="159">
        <f>'SO 11149'!P75</f>
        <v>0.55000000000000004</v>
      </c>
      <c r="F15" s="159">
        <f>'SO 11149'!S75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workbookViewId="0">
      <pane ySplit="8" topLeftCell="A61" activePane="bottomLeft" state="frozen"/>
      <selection pane="bottomLeft" activeCell="G69" sqref="G69:H71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23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26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77</v>
      </c>
      <c r="B8" s="163" t="s">
        <v>78</v>
      </c>
      <c r="C8" s="163" t="s">
        <v>79</v>
      </c>
      <c r="D8" s="163" t="s">
        <v>80</v>
      </c>
      <c r="E8" s="163" t="s">
        <v>81</v>
      </c>
      <c r="F8" s="163" t="s">
        <v>82</v>
      </c>
      <c r="G8" s="163" t="s">
        <v>54</v>
      </c>
      <c r="H8" s="163" t="s">
        <v>55</v>
      </c>
      <c r="I8" s="163" t="s">
        <v>83</v>
      </c>
      <c r="J8" s="163"/>
      <c r="K8" s="163"/>
      <c r="L8" s="163"/>
      <c r="M8" s="163"/>
      <c r="N8" s="163"/>
      <c r="O8" s="163"/>
      <c r="P8" s="163" t="s">
        <v>84</v>
      </c>
      <c r="Q8" s="160"/>
      <c r="R8" s="160"/>
      <c r="S8" s="163" t="s">
        <v>85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298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299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301</v>
      </c>
      <c r="C11" s="171" t="s">
        <v>302</v>
      </c>
      <c r="D11" s="167" t="s">
        <v>303</v>
      </c>
      <c r="E11" s="167" t="s">
        <v>137</v>
      </c>
      <c r="F11" s="168">
        <v>6</v>
      </c>
      <c r="G11" s="169"/>
      <c r="H11" s="169"/>
      <c r="I11" s="169">
        <f t="shared" ref="I11:I42" si="0">ROUND(F11*(G11+H11),2)</f>
        <v>0</v>
      </c>
      <c r="J11" s="167">
        <f t="shared" ref="J11:J42" si="1">ROUND(F11*(N11),2)</f>
        <v>35.22</v>
      </c>
      <c r="K11" s="1">
        <f t="shared" ref="K11:K42" si="2">ROUND(F11*(O11),2)</f>
        <v>0</v>
      </c>
      <c r="L11" s="1">
        <f t="shared" ref="L11:L38" si="3">ROUND(F11*(G11+H11),2)</f>
        <v>0</v>
      </c>
      <c r="M11" s="1"/>
      <c r="N11" s="1">
        <v>5.87</v>
      </c>
      <c r="O11" s="1"/>
      <c r="P11" s="166">
        <f t="shared" ref="P11:P42" si="4">ROUND(F11*(R11),3)</f>
        <v>0</v>
      </c>
      <c r="Q11" s="172"/>
      <c r="R11" s="172">
        <v>0</v>
      </c>
      <c r="S11" s="166">
        <f t="shared" ref="S11:S42" si="5"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301</v>
      </c>
      <c r="C12" s="171" t="s">
        <v>304</v>
      </c>
      <c r="D12" s="167" t="s">
        <v>305</v>
      </c>
      <c r="E12" s="167" t="s">
        <v>101</v>
      </c>
      <c r="F12" s="168">
        <v>280</v>
      </c>
      <c r="G12" s="169"/>
      <c r="H12" s="169"/>
      <c r="I12" s="169">
        <f t="shared" si="0"/>
        <v>0</v>
      </c>
      <c r="J12" s="167">
        <f t="shared" si="1"/>
        <v>53.2</v>
      </c>
      <c r="K12" s="1">
        <f t="shared" si="2"/>
        <v>0</v>
      </c>
      <c r="L12" s="1">
        <f t="shared" si="3"/>
        <v>0</v>
      </c>
      <c r="M12" s="1"/>
      <c r="N12" s="1">
        <v>0.19</v>
      </c>
      <c r="O12" s="1"/>
      <c r="P12" s="166">
        <f t="shared" si="4"/>
        <v>0</v>
      </c>
      <c r="Q12" s="172"/>
      <c r="R12" s="172">
        <v>0</v>
      </c>
      <c r="S12" s="166">
        <f t="shared" si="5"/>
        <v>0</v>
      </c>
      <c r="X12">
        <v>0</v>
      </c>
      <c r="Z12">
        <v>0</v>
      </c>
    </row>
    <row r="13" spans="1:26" ht="24.95" customHeight="1" x14ac:dyDescent="0.25">
      <c r="A13" s="170"/>
      <c r="B13" s="167" t="s">
        <v>301</v>
      </c>
      <c r="C13" s="171" t="s">
        <v>306</v>
      </c>
      <c r="D13" s="167" t="s">
        <v>307</v>
      </c>
      <c r="E13" s="167" t="s">
        <v>250</v>
      </c>
      <c r="F13" s="168">
        <v>32</v>
      </c>
      <c r="G13" s="169"/>
      <c r="H13" s="169"/>
      <c r="I13" s="169">
        <f t="shared" si="0"/>
        <v>0</v>
      </c>
      <c r="J13" s="167">
        <f t="shared" si="1"/>
        <v>304.95999999999998</v>
      </c>
      <c r="K13" s="1">
        <f t="shared" si="2"/>
        <v>0</v>
      </c>
      <c r="L13" s="1">
        <f t="shared" si="3"/>
        <v>0</v>
      </c>
      <c r="M13" s="1"/>
      <c r="N13" s="1">
        <v>9.5299999999999994</v>
      </c>
      <c r="O13" s="1"/>
      <c r="P13" s="166">
        <f t="shared" si="4"/>
        <v>0</v>
      </c>
      <c r="Q13" s="172"/>
      <c r="R13" s="172">
        <v>0</v>
      </c>
      <c r="S13" s="166">
        <f t="shared" si="5"/>
        <v>0</v>
      </c>
      <c r="X13">
        <v>0</v>
      </c>
      <c r="Z13">
        <v>0</v>
      </c>
    </row>
    <row r="14" spans="1:26" ht="24.95" customHeight="1" x14ac:dyDescent="0.25">
      <c r="A14" s="170"/>
      <c r="B14" s="167" t="s">
        <v>301</v>
      </c>
      <c r="C14" s="171" t="s">
        <v>308</v>
      </c>
      <c r="D14" s="167" t="s">
        <v>309</v>
      </c>
      <c r="E14" s="167" t="s">
        <v>101</v>
      </c>
      <c r="F14" s="168">
        <v>16</v>
      </c>
      <c r="G14" s="169"/>
      <c r="H14" s="169"/>
      <c r="I14" s="169">
        <f t="shared" si="0"/>
        <v>0</v>
      </c>
      <c r="J14" s="167">
        <f t="shared" si="1"/>
        <v>10.4</v>
      </c>
      <c r="K14" s="1">
        <f t="shared" si="2"/>
        <v>0</v>
      </c>
      <c r="L14" s="1">
        <f t="shared" si="3"/>
        <v>0</v>
      </c>
      <c r="M14" s="1"/>
      <c r="N14" s="1">
        <v>0.65</v>
      </c>
      <c r="O14" s="1"/>
      <c r="P14" s="166">
        <f t="shared" si="4"/>
        <v>0</v>
      </c>
      <c r="Q14" s="172"/>
      <c r="R14" s="172">
        <v>0</v>
      </c>
      <c r="S14" s="166">
        <f t="shared" si="5"/>
        <v>0</v>
      </c>
      <c r="X14">
        <v>0</v>
      </c>
      <c r="Z14">
        <v>0</v>
      </c>
    </row>
    <row r="15" spans="1:26" ht="24.95" customHeight="1" x14ac:dyDescent="0.25">
      <c r="A15" s="170"/>
      <c r="B15" s="167" t="s">
        <v>301</v>
      </c>
      <c r="C15" s="171" t="s">
        <v>310</v>
      </c>
      <c r="D15" s="167" t="s">
        <v>311</v>
      </c>
      <c r="E15" s="167" t="s">
        <v>137</v>
      </c>
      <c r="F15" s="168">
        <v>38</v>
      </c>
      <c r="G15" s="169"/>
      <c r="H15" s="169"/>
      <c r="I15" s="169">
        <f t="shared" si="0"/>
        <v>0</v>
      </c>
      <c r="J15" s="167">
        <f t="shared" si="1"/>
        <v>36.479999999999997</v>
      </c>
      <c r="K15" s="1">
        <f t="shared" si="2"/>
        <v>0</v>
      </c>
      <c r="L15" s="1">
        <f t="shared" si="3"/>
        <v>0</v>
      </c>
      <c r="M15" s="1"/>
      <c r="N15" s="1">
        <v>0.96</v>
      </c>
      <c r="O15" s="1"/>
      <c r="P15" s="166">
        <f t="shared" si="4"/>
        <v>0</v>
      </c>
      <c r="Q15" s="172"/>
      <c r="R15" s="172">
        <v>0</v>
      </c>
      <c r="S15" s="166">
        <f t="shared" si="5"/>
        <v>0</v>
      </c>
      <c r="X15">
        <v>0</v>
      </c>
      <c r="Z15">
        <v>0</v>
      </c>
    </row>
    <row r="16" spans="1:26" ht="24.95" customHeight="1" x14ac:dyDescent="0.25">
      <c r="A16" s="170"/>
      <c r="B16" s="167" t="s">
        <v>301</v>
      </c>
      <c r="C16" s="171" t="s">
        <v>312</v>
      </c>
      <c r="D16" s="167" t="s">
        <v>313</v>
      </c>
      <c r="E16" s="167" t="s">
        <v>137</v>
      </c>
      <c r="F16" s="168">
        <v>145</v>
      </c>
      <c r="G16" s="169"/>
      <c r="H16" s="169"/>
      <c r="I16" s="169">
        <f t="shared" si="0"/>
        <v>0</v>
      </c>
      <c r="J16" s="167">
        <f t="shared" si="1"/>
        <v>139.19999999999999</v>
      </c>
      <c r="K16" s="1">
        <f t="shared" si="2"/>
        <v>0</v>
      </c>
      <c r="L16" s="1">
        <f t="shared" si="3"/>
        <v>0</v>
      </c>
      <c r="M16" s="1"/>
      <c r="N16" s="1">
        <v>0.96</v>
      </c>
      <c r="O16" s="1"/>
      <c r="P16" s="166">
        <f t="shared" si="4"/>
        <v>0</v>
      </c>
      <c r="Q16" s="172"/>
      <c r="R16" s="172">
        <v>0</v>
      </c>
      <c r="S16" s="166">
        <f t="shared" si="5"/>
        <v>0</v>
      </c>
      <c r="X16">
        <v>0</v>
      </c>
      <c r="Z16">
        <v>0</v>
      </c>
    </row>
    <row r="17" spans="1:26" ht="24.95" customHeight="1" x14ac:dyDescent="0.25">
      <c r="A17" s="170"/>
      <c r="B17" s="167" t="s">
        <v>301</v>
      </c>
      <c r="C17" s="171" t="s">
        <v>314</v>
      </c>
      <c r="D17" s="167" t="s">
        <v>315</v>
      </c>
      <c r="E17" s="167" t="s">
        <v>137</v>
      </c>
      <c r="F17" s="168">
        <v>36</v>
      </c>
      <c r="G17" s="169"/>
      <c r="H17" s="169"/>
      <c r="I17" s="169">
        <f t="shared" si="0"/>
        <v>0</v>
      </c>
      <c r="J17" s="167">
        <f t="shared" si="1"/>
        <v>34.56</v>
      </c>
      <c r="K17" s="1">
        <f t="shared" si="2"/>
        <v>0</v>
      </c>
      <c r="L17" s="1">
        <f t="shared" si="3"/>
        <v>0</v>
      </c>
      <c r="M17" s="1"/>
      <c r="N17" s="1">
        <v>0.96</v>
      </c>
      <c r="O17" s="1"/>
      <c r="P17" s="166">
        <f t="shared" si="4"/>
        <v>0</v>
      </c>
      <c r="Q17" s="172"/>
      <c r="R17" s="172">
        <v>0</v>
      </c>
      <c r="S17" s="166">
        <f t="shared" si="5"/>
        <v>0</v>
      </c>
      <c r="X17">
        <v>0</v>
      </c>
      <c r="Z17">
        <v>0</v>
      </c>
    </row>
    <row r="18" spans="1:26" ht="24.95" customHeight="1" x14ac:dyDescent="0.25">
      <c r="A18" s="170"/>
      <c r="B18" s="167" t="s">
        <v>301</v>
      </c>
      <c r="C18" s="171" t="s">
        <v>316</v>
      </c>
      <c r="D18" s="167" t="s">
        <v>317</v>
      </c>
      <c r="E18" s="167" t="s">
        <v>137</v>
      </c>
      <c r="F18" s="168">
        <v>5</v>
      </c>
      <c r="G18" s="169"/>
      <c r="H18" s="169"/>
      <c r="I18" s="169">
        <f t="shared" si="0"/>
        <v>0</v>
      </c>
      <c r="J18" s="167">
        <f t="shared" si="1"/>
        <v>20.05</v>
      </c>
      <c r="K18" s="1">
        <f t="shared" si="2"/>
        <v>0</v>
      </c>
      <c r="L18" s="1">
        <f t="shared" si="3"/>
        <v>0</v>
      </c>
      <c r="M18" s="1"/>
      <c r="N18" s="1">
        <v>4.01</v>
      </c>
      <c r="O18" s="1"/>
      <c r="P18" s="166">
        <f t="shared" si="4"/>
        <v>0</v>
      </c>
      <c r="Q18" s="172"/>
      <c r="R18" s="172">
        <v>0</v>
      </c>
      <c r="S18" s="166">
        <f t="shared" si="5"/>
        <v>0</v>
      </c>
      <c r="X18">
        <v>0</v>
      </c>
      <c r="Z18">
        <v>0</v>
      </c>
    </row>
    <row r="19" spans="1:26" ht="24.95" customHeight="1" x14ac:dyDescent="0.25">
      <c r="A19" s="170"/>
      <c r="B19" s="167" t="s">
        <v>301</v>
      </c>
      <c r="C19" s="171" t="s">
        <v>318</v>
      </c>
      <c r="D19" s="167" t="s">
        <v>319</v>
      </c>
      <c r="E19" s="167" t="s">
        <v>137</v>
      </c>
      <c r="F19" s="168">
        <v>10</v>
      </c>
      <c r="G19" s="169"/>
      <c r="H19" s="169"/>
      <c r="I19" s="169">
        <f t="shared" si="0"/>
        <v>0</v>
      </c>
      <c r="J19" s="167">
        <f t="shared" si="1"/>
        <v>24</v>
      </c>
      <c r="K19" s="1">
        <f t="shared" si="2"/>
        <v>0</v>
      </c>
      <c r="L19" s="1">
        <f t="shared" si="3"/>
        <v>0</v>
      </c>
      <c r="M19" s="1"/>
      <c r="N19" s="1">
        <v>2.4</v>
      </c>
      <c r="O19" s="1"/>
      <c r="P19" s="166">
        <f t="shared" si="4"/>
        <v>0</v>
      </c>
      <c r="Q19" s="172"/>
      <c r="R19" s="172">
        <v>0</v>
      </c>
      <c r="S19" s="166">
        <f t="shared" si="5"/>
        <v>0</v>
      </c>
      <c r="X19">
        <v>0</v>
      </c>
      <c r="Z19">
        <v>0</v>
      </c>
    </row>
    <row r="20" spans="1:26" ht="24.95" customHeight="1" x14ac:dyDescent="0.25">
      <c r="A20" s="170"/>
      <c r="B20" s="167" t="s">
        <v>301</v>
      </c>
      <c r="C20" s="171" t="s">
        <v>320</v>
      </c>
      <c r="D20" s="167" t="s">
        <v>321</v>
      </c>
      <c r="E20" s="167" t="s">
        <v>137</v>
      </c>
      <c r="F20" s="168">
        <v>8</v>
      </c>
      <c r="G20" s="169"/>
      <c r="H20" s="169"/>
      <c r="I20" s="169">
        <f t="shared" si="0"/>
        <v>0</v>
      </c>
      <c r="J20" s="167">
        <f t="shared" si="1"/>
        <v>3.84</v>
      </c>
      <c r="K20" s="1">
        <f t="shared" si="2"/>
        <v>0</v>
      </c>
      <c r="L20" s="1">
        <f t="shared" si="3"/>
        <v>0</v>
      </c>
      <c r="M20" s="1"/>
      <c r="N20" s="1">
        <v>0.48</v>
      </c>
      <c r="O20" s="1"/>
      <c r="P20" s="166">
        <f t="shared" si="4"/>
        <v>0</v>
      </c>
      <c r="Q20" s="172"/>
      <c r="R20" s="172">
        <v>0</v>
      </c>
      <c r="S20" s="166">
        <f t="shared" si="5"/>
        <v>0</v>
      </c>
      <c r="X20">
        <v>0</v>
      </c>
      <c r="Z20">
        <v>0</v>
      </c>
    </row>
    <row r="21" spans="1:26" ht="24.95" customHeight="1" x14ac:dyDescent="0.25">
      <c r="A21" s="170"/>
      <c r="B21" s="167" t="s">
        <v>301</v>
      </c>
      <c r="C21" s="171" t="s">
        <v>322</v>
      </c>
      <c r="D21" s="167" t="s">
        <v>323</v>
      </c>
      <c r="E21" s="167" t="s">
        <v>137</v>
      </c>
      <c r="F21" s="168">
        <v>58</v>
      </c>
      <c r="G21" s="169"/>
      <c r="H21" s="169"/>
      <c r="I21" s="169">
        <f t="shared" si="0"/>
        <v>0</v>
      </c>
      <c r="J21" s="167">
        <f t="shared" si="1"/>
        <v>92.8</v>
      </c>
      <c r="K21" s="1">
        <f t="shared" si="2"/>
        <v>0</v>
      </c>
      <c r="L21" s="1">
        <f t="shared" si="3"/>
        <v>0</v>
      </c>
      <c r="M21" s="1"/>
      <c r="N21" s="1">
        <v>1.6</v>
      </c>
      <c r="O21" s="1"/>
      <c r="P21" s="166">
        <f t="shared" si="4"/>
        <v>0</v>
      </c>
      <c r="Q21" s="172"/>
      <c r="R21" s="172">
        <v>0</v>
      </c>
      <c r="S21" s="166">
        <f t="shared" si="5"/>
        <v>0</v>
      </c>
      <c r="X21">
        <v>0</v>
      </c>
      <c r="Z21">
        <v>0</v>
      </c>
    </row>
    <row r="22" spans="1:26" ht="24.95" customHeight="1" x14ac:dyDescent="0.25">
      <c r="A22" s="170"/>
      <c r="B22" s="167" t="s">
        <v>301</v>
      </c>
      <c r="C22" s="171" t="s">
        <v>324</v>
      </c>
      <c r="D22" s="167" t="s">
        <v>325</v>
      </c>
      <c r="E22" s="167" t="s">
        <v>137</v>
      </c>
      <c r="F22" s="168">
        <v>16</v>
      </c>
      <c r="G22" s="169"/>
      <c r="H22" s="169"/>
      <c r="I22" s="169">
        <f t="shared" si="0"/>
        <v>0</v>
      </c>
      <c r="J22" s="167">
        <f t="shared" si="1"/>
        <v>25.6</v>
      </c>
      <c r="K22" s="1">
        <f t="shared" si="2"/>
        <v>0</v>
      </c>
      <c r="L22" s="1">
        <f t="shared" si="3"/>
        <v>0</v>
      </c>
      <c r="M22" s="1"/>
      <c r="N22" s="1">
        <v>1.6</v>
      </c>
      <c r="O22" s="1"/>
      <c r="P22" s="166">
        <f t="shared" si="4"/>
        <v>0</v>
      </c>
      <c r="Q22" s="172"/>
      <c r="R22" s="172">
        <v>0</v>
      </c>
      <c r="S22" s="166">
        <f t="shared" si="5"/>
        <v>0</v>
      </c>
      <c r="X22">
        <v>0</v>
      </c>
      <c r="Z22">
        <v>0</v>
      </c>
    </row>
    <row r="23" spans="1:26" ht="24.95" customHeight="1" x14ac:dyDescent="0.25">
      <c r="A23" s="170"/>
      <c r="B23" s="167" t="s">
        <v>301</v>
      </c>
      <c r="C23" s="171" t="s">
        <v>326</v>
      </c>
      <c r="D23" s="167" t="s">
        <v>327</v>
      </c>
      <c r="E23" s="167" t="s">
        <v>137</v>
      </c>
      <c r="F23" s="168">
        <v>108</v>
      </c>
      <c r="G23" s="169"/>
      <c r="H23" s="169"/>
      <c r="I23" s="169">
        <f t="shared" si="0"/>
        <v>0</v>
      </c>
      <c r="J23" s="167">
        <f t="shared" si="1"/>
        <v>120.96</v>
      </c>
      <c r="K23" s="1">
        <f t="shared" si="2"/>
        <v>0</v>
      </c>
      <c r="L23" s="1">
        <f t="shared" si="3"/>
        <v>0</v>
      </c>
      <c r="M23" s="1"/>
      <c r="N23" s="1">
        <v>1.1200000000000001</v>
      </c>
      <c r="O23" s="1"/>
      <c r="P23" s="166">
        <f t="shared" si="4"/>
        <v>0</v>
      </c>
      <c r="Q23" s="172"/>
      <c r="R23" s="172">
        <v>0</v>
      </c>
      <c r="S23" s="166">
        <f t="shared" si="5"/>
        <v>0</v>
      </c>
      <c r="X23">
        <v>0</v>
      </c>
      <c r="Z23">
        <v>0</v>
      </c>
    </row>
    <row r="24" spans="1:26" ht="24.95" customHeight="1" x14ac:dyDescent="0.25">
      <c r="A24" s="170"/>
      <c r="B24" s="167" t="s">
        <v>301</v>
      </c>
      <c r="C24" s="171" t="s">
        <v>328</v>
      </c>
      <c r="D24" s="167" t="s">
        <v>329</v>
      </c>
      <c r="E24" s="167" t="s">
        <v>137</v>
      </c>
      <c r="F24" s="168">
        <v>8</v>
      </c>
      <c r="G24" s="169"/>
      <c r="H24" s="169"/>
      <c r="I24" s="169">
        <f t="shared" si="0"/>
        <v>0</v>
      </c>
      <c r="J24" s="167">
        <f t="shared" si="1"/>
        <v>12.8</v>
      </c>
      <c r="K24" s="1">
        <f t="shared" si="2"/>
        <v>0</v>
      </c>
      <c r="L24" s="1">
        <f t="shared" si="3"/>
        <v>0</v>
      </c>
      <c r="M24" s="1"/>
      <c r="N24" s="1">
        <v>1.6</v>
      </c>
      <c r="O24" s="1"/>
      <c r="P24" s="166">
        <f t="shared" si="4"/>
        <v>0</v>
      </c>
      <c r="Q24" s="172"/>
      <c r="R24" s="172">
        <v>0</v>
      </c>
      <c r="S24" s="166">
        <f t="shared" si="5"/>
        <v>0</v>
      </c>
      <c r="X24">
        <v>0</v>
      </c>
      <c r="Z24">
        <v>0</v>
      </c>
    </row>
    <row r="25" spans="1:26" ht="24.95" customHeight="1" x14ac:dyDescent="0.25">
      <c r="A25" s="170"/>
      <c r="B25" s="167" t="s">
        <v>301</v>
      </c>
      <c r="C25" s="171" t="s">
        <v>330</v>
      </c>
      <c r="D25" s="167" t="s">
        <v>331</v>
      </c>
      <c r="E25" s="167" t="s">
        <v>137</v>
      </c>
      <c r="F25" s="168">
        <v>6</v>
      </c>
      <c r="G25" s="169"/>
      <c r="H25" s="169"/>
      <c r="I25" s="169">
        <f t="shared" si="0"/>
        <v>0</v>
      </c>
      <c r="J25" s="167">
        <f t="shared" si="1"/>
        <v>9.6</v>
      </c>
      <c r="K25" s="1">
        <f t="shared" si="2"/>
        <v>0</v>
      </c>
      <c r="L25" s="1">
        <f t="shared" si="3"/>
        <v>0</v>
      </c>
      <c r="M25" s="1"/>
      <c r="N25" s="1">
        <v>1.6</v>
      </c>
      <c r="O25" s="1"/>
      <c r="P25" s="166">
        <f t="shared" si="4"/>
        <v>0</v>
      </c>
      <c r="Q25" s="172"/>
      <c r="R25" s="172">
        <v>0</v>
      </c>
      <c r="S25" s="166">
        <f t="shared" si="5"/>
        <v>0</v>
      </c>
      <c r="X25">
        <v>0</v>
      </c>
      <c r="Z25">
        <v>0</v>
      </c>
    </row>
    <row r="26" spans="1:26" ht="24.95" customHeight="1" x14ac:dyDescent="0.25">
      <c r="A26" s="170"/>
      <c r="B26" s="167" t="s">
        <v>301</v>
      </c>
      <c r="C26" s="171" t="s">
        <v>332</v>
      </c>
      <c r="D26" s="167" t="s">
        <v>333</v>
      </c>
      <c r="E26" s="167" t="s">
        <v>137</v>
      </c>
      <c r="F26" s="168">
        <v>6</v>
      </c>
      <c r="G26" s="169"/>
      <c r="H26" s="169"/>
      <c r="I26" s="169">
        <f t="shared" si="0"/>
        <v>0</v>
      </c>
      <c r="J26" s="167">
        <f t="shared" si="1"/>
        <v>4.8</v>
      </c>
      <c r="K26" s="1">
        <f t="shared" si="2"/>
        <v>0</v>
      </c>
      <c r="L26" s="1">
        <f t="shared" si="3"/>
        <v>0</v>
      </c>
      <c r="M26" s="1"/>
      <c r="N26" s="1">
        <v>0.8</v>
      </c>
      <c r="O26" s="1"/>
      <c r="P26" s="166">
        <f t="shared" si="4"/>
        <v>0</v>
      </c>
      <c r="Q26" s="172"/>
      <c r="R26" s="172">
        <v>0</v>
      </c>
      <c r="S26" s="166">
        <f t="shared" si="5"/>
        <v>0</v>
      </c>
      <c r="X26">
        <v>0</v>
      </c>
      <c r="Z26">
        <v>0</v>
      </c>
    </row>
    <row r="27" spans="1:26" ht="24.95" customHeight="1" x14ac:dyDescent="0.25">
      <c r="A27" s="170"/>
      <c r="B27" s="167" t="s">
        <v>301</v>
      </c>
      <c r="C27" s="171" t="s">
        <v>334</v>
      </c>
      <c r="D27" s="167" t="s">
        <v>335</v>
      </c>
      <c r="E27" s="167" t="s">
        <v>137</v>
      </c>
      <c r="F27" s="168">
        <v>12</v>
      </c>
      <c r="G27" s="169"/>
      <c r="H27" s="169"/>
      <c r="I27" s="169">
        <f t="shared" si="0"/>
        <v>0</v>
      </c>
      <c r="J27" s="167">
        <f t="shared" si="1"/>
        <v>19.2</v>
      </c>
      <c r="K27" s="1">
        <f t="shared" si="2"/>
        <v>0</v>
      </c>
      <c r="L27" s="1">
        <f t="shared" si="3"/>
        <v>0</v>
      </c>
      <c r="M27" s="1"/>
      <c r="N27" s="1">
        <v>1.6</v>
      </c>
      <c r="O27" s="1"/>
      <c r="P27" s="166">
        <f t="shared" si="4"/>
        <v>0</v>
      </c>
      <c r="Q27" s="172"/>
      <c r="R27" s="172">
        <v>0</v>
      </c>
      <c r="S27" s="166">
        <f t="shared" si="5"/>
        <v>0</v>
      </c>
      <c r="X27">
        <v>0</v>
      </c>
      <c r="Z27">
        <v>0</v>
      </c>
    </row>
    <row r="28" spans="1:26" ht="24.95" customHeight="1" x14ac:dyDescent="0.25">
      <c r="A28" s="170"/>
      <c r="B28" s="167" t="s">
        <v>301</v>
      </c>
      <c r="C28" s="171" t="s">
        <v>336</v>
      </c>
      <c r="D28" s="167" t="s">
        <v>337</v>
      </c>
      <c r="E28" s="167" t="s">
        <v>137</v>
      </c>
      <c r="F28" s="168">
        <v>24</v>
      </c>
      <c r="G28" s="169"/>
      <c r="H28" s="169"/>
      <c r="I28" s="169">
        <f t="shared" si="0"/>
        <v>0</v>
      </c>
      <c r="J28" s="167">
        <f t="shared" si="1"/>
        <v>57.84</v>
      </c>
      <c r="K28" s="1">
        <f t="shared" si="2"/>
        <v>0</v>
      </c>
      <c r="L28" s="1">
        <f t="shared" si="3"/>
        <v>0</v>
      </c>
      <c r="M28" s="1"/>
      <c r="N28" s="1">
        <v>2.41</v>
      </c>
      <c r="O28" s="1"/>
      <c r="P28" s="166">
        <f t="shared" si="4"/>
        <v>0</v>
      </c>
      <c r="Q28" s="172"/>
      <c r="R28" s="172">
        <v>0</v>
      </c>
      <c r="S28" s="166">
        <f t="shared" si="5"/>
        <v>0</v>
      </c>
      <c r="X28">
        <v>0</v>
      </c>
      <c r="Z28">
        <v>0</v>
      </c>
    </row>
    <row r="29" spans="1:26" ht="35.1" customHeight="1" x14ac:dyDescent="0.25">
      <c r="A29" s="170"/>
      <c r="B29" s="167" t="s">
        <v>247</v>
      </c>
      <c r="C29" s="171" t="s">
        <v>338</v>
      </c>
      <c r="D29" s="167" t="s">
        <v>339</v>
      </c>
      <c r="E29" s="167" t="s">
        <v>250</v>
      </c>
      <c r="F29" s="168">
        <v>8</v>
      </c>
      <c r="G29" s="169"/>
      <c r="H29" s="169"/>
      <c r="I29" s="169">
        <f t="shared" si="0"/>
        <v>0</v>
      </c>
      <c r="J29" s="167">
        <f t="shared" si="1"/>
        <v>95.36</v>
      </c>
      <c r="K29" s="1">
        <f t="shared" si="2"/>
        <v>0</v>
      </c>
      <c r="L29" s="1">
        <f t="shared" si="3"/>
        <v>0</v>
      </c>
      <c r="M29" s="1"/>
      <c r="N29" s="1">
        <v>11.92</v>
      </c>
      <c r="O29" s="1"/>
      <c r="P29" s="166">
        <f t="shared" si="4"/>
        <v>0</v>
      </c>
      <c r="Q29" s="172"/>
      <c r="R29" s="172">
        <v>0</v>
      </c>
      <c r="S29" s="166">
        <f t="shared" si="5"/>
        <v>0</v>
      </c>
      <c r="X29">
        <v>0</v>
      </c>
      <c r="Z29">
        <v>0</v>
      </c>
    </row>
    <row r="30" spans="1:26" ht="24.95" customHeight="1" x14ac:dyDescent="0.25">
      <c r="A30" s="170"/>
      <c r="B30" s="167" t="s">
        <v>112</v>
      </c>
      <c r="C30" s="171" t="s">
        <v>340</v>
      </c>
      <c r="D30" s="167" t="s">
        <v>341</v>
      </c>
      <c r="E30" s="167" t="s">
        <v>137</v>
      </c>
      <c r="F30" s="168">
        <v>1</v>
      </c>
      <c r="G30" s="169"/>
      <c r="H30" s="169"/>
      <c r="I30" s="169">
        <f t="shared" si="0"/>
        <v>0</v>
      </c>
      <c r="J30" s="167">
        <f t="shared" si="1"/>
        <v>3.97</v>
      </c>
      <c r="K30" s="1">
        <f t="shared" si="2"/>
        <v>0</v>
      </c>
      <c r="L30" s="1">
        <f t="shared" si="3"/>
        <v>0</v>
      </c>
      <c r="M30" s="1"/>
      <c r="N30" s="1">
        <v>3.9699999999999998</v>
      </c>
      <c r="O30" s="1"/>
      <c r="P30" s="166">
        <f t="shared" si="4"/>
        <v>0</v>
      </c>
      <c r="Q30" s="172"/>
      <c r="R30" s="172">
        <v>0</v>
      </c>
      <c r="S30" s="166">
        <f t="shared" si="5"/>
        <v>0</v>
      </c>
      <c r="X30">
        <v>0</v>
      </c>
      <c r="Z30">
        <v>0</v>
      </c>
    </row>
    <row r="31" spans="1:26" ht="24.95" customHeight="1" x14ac:dyDescent="0.25">
      <c r="A31" s="170"/>
      <c r="B31" s="167" t="s">
        <v>112</v>
      </c>
      <c r="C31" s="171" t="s">
        <v>342</v>
      </c>
      <c r="D31" s="167" t="s">
        <v>341</v>
      </c>
      <c r="E31" s="167" t="s">
        <v>137</v>
      </c>
      <c r="F31" s="168">
        <v>1</v>
      </c>
      <c r="G31" s="169"/>
      <c r="H31" s="169"/>
      <c r="I31" s="169">
        <f t="shared" si="0"/>
        <v>0</v>
      </c>
      <c r="J31" s="167">
        <f t="shared" si="1"/>
        <v>22.25</v>
      </c>
      <c r="K31" s="1">
        <f t="shared" si="2"/>
        <v>0</v>
      </c>
      <c r="L31" s="1">
        <f t="shared" si="3"/>
        <v>0</v>
      </c>
      <c r="M31" s="1"/>
      <c r="N31" s="1">
        <v>22.25</v>
      </c>
      <c r="O31" s="1"/>
      <c r="P31" s="166">
        <f t="shared" si="4"/>
        <v>0</v>
      </c>
      <c r="Q31" s="172"/>
      <c r="R31" s="172">
        <v>0</v>
      </c>
      <c r="S31" s="166">
        <f t="shared" si="5"/>
        <v>0</v>
      </c>
      <c r="X31">
        <v>0</v>
      </c>
      <c r="Z31">
        <v>0</v>
      </c>
    </row>
    <row r="32" spans="1:26" ht="24.95" customHeight="1" x14ac:dyDescent="0.25">
      <c r="A32" s="170"/>
      <c r="B32" s="167" t="s">
        <v>112</v>
      </c>
      <c r="C32" s="171" t="s">
        <v>343</v>
      </c>
      <c r="D32" s="167" t="s">
        <v>344</v>
      </c>
      <c r="E32" s="167" t="s">
        <v>137</v>
      </c>
      <c r="F32" s="168">
        <v>2</v>
      </c>
      <c r="G32" s="169"/>
      <c r="H32" s="169"/>
      <c r="I32" s="169">
        <f t="shared" si="0"/>
        <v>0</v>
      </c>
      <c r="J32" s="167">
        <f t="shared" si="1"/>
        <v>19.059999999999999</v>
      </c>
      <c r="K32" s="1">
        <f t="shared" si="2"/>
        <v>0</v>
      </c>
      <c r="L32" s="1">
        <f t="shared" si="3"/>
        <v>0</v>
      </c>
      <c r="M32" s="1"/>
      <c r="N32" s="1">
        <v>9.5299999999999994</v>
      </c>
      <c r="O32" s="1"/>
      <c r="P32" s="166">
        <f t="shared" si="4"/>
        <v>0</v>
      </c>
      <c r="Q32" s="172"/>
      <c r="R32" s="172">
        <v>0</v>
      </c>
      <c r="S32" s="166">
        <f t="shared" si="5"/>
        <v>0</v>
      </c>
      <c r="X32">
        <v>0</v>
      </c>
      <c r="Z32">
        <v>0</v>
      </c>
    </row>
    <row r="33" spans="1:26" ht="24.95" customHeight="1" x14ac:dyDescent="0.25">
      <c r="A33" s="170"/>
      <c r="B33" s="167" t="s">
        <v>112</v>
      </c>
      <c r="C33" s="171" t="s">
        <v>345</v>
      </c>
      <c r="D33" s="167" t="s">
        <v>346</v>
      </c>
      <c r="E33" s="167" t="s">
        <v>137</v>
      </c>
      <c r="F33" s="168">
        <v>1</v>
      </c>
      <c r="G33" s="169"/>
      <c r="H33" s="169"/>
      <c r="I33" s="169">
        <f t="shared" si="0"/>
        <v>0</v>
      </c>
      <c r="J33" s="167">
        <f t="shared" si="1"/>
        <v>4.8</v>
      </c>
      <c r="K33" s="1">
        <f t="shared" si="2"/>
        <v>0</v>
      </c>
      <c r="L33" s="1">
        <f t="shared" si="3"/>
        <v>0</v>
      </c>
      <c r="M33" s="1"/>
      <c r="N33" s="1">
        <v>4.8</v>
      </c>
      <c r="O33" s="1"/>
      <c r="P33" s="166">
        <f t="shared" si="4"/>
        <v>0</v>
      </c>
      <c r="Q33" s="172"/>
      <c r="R33" s="172">
        <v>0</v>
      </c>
      <c r="S33" s="166">
        <f t="shared" si="5"/>
        <v>0</v>
      </c>
      <c r="X33">
        <v>0</v>
      </c>
      <c r="Z33">
        <v>0</v>
      </c>
    </row>
    <row r="34" spans="1:26" ht="24.95" customHeight="1" x14ac:dyDescent="0.25">
      <c r="A34" s="170"/>
      <c r="B34" s="167" t="s">
        <v>112</v>
      </c>
      <c r="C34" s="171" t="s">
        <v>347</v>
      </c>
      <c r="D34" s="167" t="s">
        <v>348</v>
      </c>
      <c r="E34" s="167" t="s">
        <v>137</v>
      </c>
      <c r="F34" s="168">
        <v>6</v>
      </c>
      <c r="G34" s="169"/>
      <c r="H34" s="169"/>
      <c r="I34" s="169">
        <f t="shared" si="0"/>
        <v>0</v>
      </c>
      <c r="J34" s="167">
        <f t="shared" si="1"/>
        <v>10.86</v>
      </c>
      <c r="K34" s="1">
        <f t="shared" si="2"/>
        <v>0</v>
      </c>
      <c r="L34" s="1">
        <f t="shared" si="3"/>
        <v>0</v>
      </c>
      <c r="M34" s="1"/>
      <c r="N34" s="1">
        <v>1.81</v>
      </c>
      <c r="O34" s="1"/>
      <c r="P34" s="166">
        <f t="shared" si="4"/>
        <v>0</v>
      </c>
      <c r="Q34" s="172"/>
      <c r="R34" s="172">
        <v>0</v>
      </c>
      <c r="S34" s="166">
        <f t="shared" si="5"/>
        <v>0</v>
      </c>
      <c r="X34">
        <v>0</v>
      </c>
      <c r="Z34">
        <v>0</v>
      </c>
    </row>
    <row r="35" spans="1:26" ht="24.95" customHeight="1" x14ac:dyDescent="0.25">
      <c r="A35" s="170"/>
      <c r="B35" s="167" t="s">
        <v>112</v>
      </c>
      <c r="C35" s="171" t="s">
        <v>349</v>
      </c>
      <c r="D35" s="167" t="s">
        <v>346</v>
      </c>
      <c r="E35" s="167" t="s">
        <v>137</v>
      </c>
      <c r="F35" s="168">
        <v>1</v>
      </c>
      <c r="G35" s="169"/>
      <c r="H35" s="169"/>
      <c r="I35" s="169">
        <f t="shared" si="0"/>
        <v>0</v>
      </c>
      <c r="J35" s="167">
        <f t="shared" si="1"/>
        <v>213.74</v>
      </c>
      <c r="K35" s="1">
        <f t="shared" si="2"/>
        <v>0</v>
      </c>
      <c r="L35" s="1">
        <f t="shared" si="3"/>
        <v>0</v>
      </c>
      <c r="M35" s="1"/>
      <c r="N35" s="1">
        <v>213.74</v>
      </c>
      <c r="O35" s="1"/>
      <c r="P35" s="166">
        <f t="shared" si="4"/>
        <v>0</v>
      </c>
      <c r="Q35" s="172"/>
      <c r="R35" s="172">
        <v>0</v>
      </c>
      <c r="S35" s="166">
        <f t="shared" si="5"/>
        <v>0</v>
      </c>
      <c r="X35">
        <v>0</v>
      </c>
      <c r="Z35">
        <v>0</v>
      </c>
    </row>
    <row r="36" spans="1:26" ht="24.95" customHeight="1" x14ac:dyDescent="0.25">
      <c r="A36" s="170"/>
      <c r="B36" s="167" t="s">
        <v>112</v>
      </c>
      <c r="C36" s="171" t="s">
        <v>350</v>
      </c>
      <c r="D36" s="167" t="s">
        <v>351</v>
      </c>
      <c r="E36" s="167" t="s">
        <v>250</v>
      </c>
      <c r="F36" s="168">
        <v>24</v>
      </c>
      <c r="G36" s="169"/>
      <c r="H36" s="169"/>
      <c r="I36" s="169">
        <f t="shared" si="0"/>
        <v>0</v>
      </c>
      <c r="J36" s="167">
        <f t="shared" si="1"/>
        <v>305.04000000000002</v>
      </c>
      <c r="K36" s="1">
        <f t="shared" si="2"/>
        <v>0</v>
      </c>
      <c r="L36" s="1">
        <f t="shared" si="3"/>
        <v>0</v>
      </c>
      <c r="M36" s="1"/>
      <c r="N36" s="1">
        <v>12.71</v>
      </c>
      <c r="O36" s="1"/>
      <c r="P36" s="166">
        <f t="shared" si="4"/>
        <v>0</v>
      </c>
      <c r="Q36" s="172"/>
      <c r="R36" s="172">
        <v>0</v>
      </c>
      <c r="S36" s="166">
        <f t="shared" si="5"/>
        <v>0</v>
      </c>
      <c r="X36">
        <v>0</v>
      </c>
      <c r="Z36">
        <v>0</v>
      </c>
    </row>
    <row r="37" spans="1:26" ht="24.95" customHeight="1" x14ac:dyDescent="0.25">
      <c r="A37" s="170"/>
      <c r="B37" s="167" t="s">
        <v>112</v>
      </c>
      <c r="C37" s="171" t="s">
        <v>352</v>
      </c>
      <c r="D37" s="167" t="s">
        <v>353</v>
      </c>
      <c r="E37" s="167" t="s">
        <v>250</v>
      </c>
      <c r="F37" s="168">
        <v>10</v>
      </c>
      <c r="G37" s="169"/>
      <c r="H37" s="169"/>
      <c r="I37" s="169">
        <f t="shared" si="0"/>
        <v>0</v>
      </c>
      <c r="J37" s="167">
        <f t="shared" si="1"/>
        <v>158.9</v>
      </c>
      <c r="K37" s="1">
        <f t="shared" si="2"/>
        <v>0</v>
      </c>
      <c r="L37" s="1">
        <f t="shared" si="3"/>
        <v>0</v>
      </c>
      <c r="M37" s="1"/>
      <c r="N37" s="1">
        <v>15.89</v>
      </c>
      <c r="O37" s="1"/>
      <c r="P37" s="166">
        <f t="shared" si="4"/>
        <v>0</v>
      </c>
      <c r="Q37" s="172"/>
      <c r="R37" s="172">
        <v>0</v>
      </c>
      <c r="S37" s="166">
        <f t="shared" si="5"/>
        <v>0</v>
      </c>
      <c r="X37">
        <v>0</v>
      </c>
      <c r="Z37">
        <v>0</v>
      </c>
    </row>
    <row r="38" spans="1:26" ht="24.95" customHeight="1" x14ac:dyDescent="0.25">
      <c r="A38" s="170"/>
      <c r="B38" s="167" t="s">
        <v>112</v>
      </c>
      <c r="C38" s="171" t="s">
        <v>354</v>
      </c>
      <c r="D38" s="167" t="s">
        <v>355</v>
      </c>
      <c r="E38" s="167" t="s">
        <v>137</v>
      </c>
      <c r="F38" s="168">
        <v>1</v>
      </c>
      <c r="G38" s="169"/>
      <c r="H38" s="169"/>
      <c r="I38" s="169">
        <f t="shared" si="0"/>
        <v>0</v>
      </c>
      <c r="J38" s="167">
        <f t="shared" si="1"/>
        <v>230.43</v>
      </c>
      <c r="K38" s="1">
        <f t="shared" si="2"/>
        <v>0</v>
      </c>
      <c r="L38" s="1">
        <f t="shared" si="3"/>
        <v>0</v>
      </c>
      <c r="M38" s="1"/>
      <c r="N38" s="1">
        <v>230.43</v>
      </c>
      <c r="O38" s="1"/>
      <c r="P38" s="166">
        <f t="shared" si="4"/>
        <v>0</v>
      </c>
      <c r="Q38" s="172"/>
      <c r="R38" s="172">
        <v>0</v>
      </c>
      <c r="S38" s="166">
        <f t="shared" si="5"/>
        <v>0</v>
      </c>
      <c r="X38">
        <v>0</v>
      </c>
      <c r="Z38">
        <v>0</v>
      </c>
    </row>
    <row r="39" spans="1:26" ht="24.95" customHeight="1" x14ac:dyDescent="0.25">
      <c r="A39" s="170"/>
      <c r="B39" s="167" t="s">
        <v>356</v>
      </c>
      <c r="C39" s="171" t="s">
        <v>357</v>
      </c>
      <c r="D39" s="167" t="s">
        <v>358</v>
      </c>
      <c r="E39" s="167" t="s">
        <v>137</v>
      </c>
      <c r="F39" s="168">
        <v>4</v>
      </c>
      <c r="G39" s="169"/>
      <c r="H39" s="169"/>
      <c r="I39" s="169">
        <f t="shared" si="0"/>
        <v>0</v>
      </c>
      <c r="J39" s="167">
        <f t="shared" si="1"/>
        <v>26.6</v>
      </c>
      <c r="K39" s="1">
        <f t="shared" si="2"/>
        <v>0</v>
      </c>
      <c r="L39" s="1"/>
      <c r="M39" s="1">
        <f t="shared" ref="M39:M63" si="6">ROUND(F39*(G39+H39),2)</f>
        <v>0</v>
      </c>
      <c r="N39" s="1">
        <v>6.65</v>
      </c>
      <c r="O39" s="1"/>
      <c r="P39" s="166">
        <f t="shared" si="4"/>
        <v>1.0999999999999999E-2</v>
      </c>
      <c r="Q39" s="172"/>
      <c r="R39" s="172">
        <v>2.7599999999999999E-3</v>
      </c>
      <c r="S39" s="166">
        <f t="shared" si="5"/>
        <v>0</v>
      </c>
      <c r="X39">
        <v>0</v>
      </c>
      <c r="Z39">
        <v>0</v>
      </c>
    </row>
    <row r="40" spans="1:26" ht="24.95" customHeight="1" x14ac:dyDescent="0.25">
      <c r="A40" s="170"/>
      <c r="B40" s="167" t="s">
        <v>356</v>
      </c>
      <c r="C40" s="171" t="s">
        <v>359</v>
      </c>
      <c r="D40" s="167" t="s">
        <v>360</v>
      </c>
      <c r="E40" s="167" t="s">
        <v>137</v>
      </c>
      <c r="F40" s="168">
        <v>1</v>
      </c>
      <c r="G40" s="169"/>
      <c r="H40" s="169"/>
      <c r="I40" s="169">
        <f t="shared" si="0"/>
        <v>0</v>
      </c>
      <c r="J40" s="167">
        <f t="shared" si="1"/>
        <v>16.86</v>
      </c>
      <c r="K40" s="1">
        <f t="shared" si="2"/>
        <v>0</v>
      </c>
      <c r="L40" s="1"/>
      <c r="M40" s="1">
        <f t="shared" si="6"/>
        <v>0</v>
      </c>
      <c r="N40" s="1">
        <v>16.86</v>
      </c>
      <c r="O40" s="1"/>
      <c r="P40" s="166">
        <f t="shared" si="4"/>
        <v>7.0000000000000001E-3</v>
      </c>
      <c r="Q40" s="172"/>
      <c r="R40" s="172">
        <v>6.9899999999999997E-3</v>
      </c>
      <c r="S40" s="166">
        <f t="shared" si="5"/>
        <v>0</v>
      </c>
      <c r="X40">
        <v>0</v>
      </c>
      <c r="Z40">
        <v>0</v>
      </c>
    </row>
    <row r="41" spans="1:26" ht="24.95" customHeight="1" x14ac:dyDescent="0.25">
      <c r="A41" s="170"/>
      <c r="B41" s="167" t="s">
        <v>356</v>
      </c>
      <c r="C41" s="171" t="s">
        <v>361</v>
      </c>
      <c r="D41" s="167" t="s">
        <v>362</v>
      </c>
      <c r="E41" s="167" t="s">
        <v>137</v>
      </c>
      <c r="F41" s="168">
        <v>2</v>
      </c>
      <c r="G41" s="169"/>
      <c r="H41" s="169"/>
      <c r="I41" s="169">
        <f t="shared" si="0"/>
        <v>0</v>
      </c>
      <c r="J41" s="167">
        <f t="shared" si="1"/>
        <v>1.64</v>
      </c>
      <c r="K41" s="1">
        <f t="shared" si="2"/>
        <v>0</v>
      </c>
      <c r="L41" s="1"/>
      <c r="M41" s="1">
        <f t="shared" si="6"/>
        <v>0</v>
      </c>
      <c r="N41" s="1">
        <v>0.82</v>
      </c>
      <c r="O41" s="1"/>
      <c r="P41" s="166">
        <f t="shared" si="4"/>
        <v>1E-3</v>
      </c>
      <c r="Q41" s="172"/>
      <c r="R41" s="172">
        <v>3.4000000000000002E-4</v>
      </c>
      <c r="S41" s="166">
        <f t="shared" si="5"/>
        <v>0</v>
      </c>
      <c r="X41">
        <v>0</v>
      </c>
      <c r="Z41">
        <v>0</v>
      </c>
    </row>
    <row r="42" spans="1:26" ht="24.95" customHeight="1" x14ac:dyDescent="0.25">
      <c r="A42" s="170"/>
      <c r="B42" s="167" t="s">
        <v>356</v>
      </c>
      <c r="C42" s="171" t="s">
        <v>363</v>
      </c>
      <c r="D42" s="167" t="s">
        <v>364</v>
      </c>
      <c r="E42" s="167" t="s">
        <v>137</v>
      </c>
      <c r="F42" s="168">
        <v>4</v>
      </c>
      <c r="G42" s="169"/>
      <c r="H42" s="169"/>
      <c r="I42" s="169">
        <f t="shared" si="0"/>
        <v>0</v>
      </c>
      <c r="J42" s="167">
        <f t="shared" si="1"/>
        <v>9.9600000000000009</v>
      </c>
      <c r="K42" s="1">
        <f t="shared" si="2"/>
        <v>0</v>
      </c>
      <c r="L42" s="1"/>
      <c r="M42" s="1">
        <f t="shared" si="6"/>
        <v>0</v>
      </c>
      <c r="N42" s="1">
        <v>2.4900000000000002</v>
      </c>
      <c r="O42" s="1"/>
      <c r="P42" s="166">
        <f t="shared" si="4"/>
        <v>4.0000000000000001E-3</v>
      </c>
      <c r="Q42" s="172"/>
      <c r="R42" s="172">
        <v>1.0300000000000001E-3</v>
      </c>
      <c r="S42" s="166">
        <f t="shared" si="5"/>
        <v>0</v>
      </c>
      <c r="X42">
        <v>0</v>
      </c>
      <c r="Z42">
        <v>0</v>
      </c>
    </row>
    <row r="43" spans="1:26" ht="24.95" customHeight="1" x14ac:dyDescent="0.25">
      <c r="A43" s="170"/>
      <c r="B43" s="167" t="s">
        <v>356</v>
      </c>
      <c r="C43" s="171" t="s">
        <v>365</v>
      </c>
      <c r="D43" s="167" t="s">
        <v>366</v>
      </c>
      <c r="E43" s="167" t="s">
        <v>137</v>
      </c>
      <c r="F43" s="168">
        <v>4</v>
      </c>
      <c r="G43" s="169"/>
      <c r="H43" s="169"/>
      <c r="I43" s="169">
        <f t="shared" ref="I43:I74" si="7">ROUND(F43*(G43+H43),2)</f>
        <v>0</v>
      </c>
      <c r="J43" s="167">
        <f t="shared" ref="J43:J65" si="8">ROUND(F43*(N43),2)</f>
        <v>16.32</v>
      </c>
      <c r="K43" s="1">
        <f t="shared" ref="K43:K65" si="9">ROUND(F43*(O43),2)</f>
        <v>0</v>
      </c>
      <c r="L43" s="1"/>
      <c r="M43" s="1">
        <f t="shared" si="6"/>
        <v>0</v>
      </c>
      <c r="N43" s="1">
        <v>4.08</v>
      </c>
      <c r="O43" s="1"/>
      <c r="P43" s="166">
        <f t="shared" ref="P43:P65" si="10">ROUND(F43*(R43),3)</f>
        <v>7.0000000000000001E-3</v>
      </c>
      <c r="Q43" s="172"/>
      <c r="R43" s="172">
        <v>1.6900000000000001E-3</v>
      </c>
      <c r="S43" s="166">
        <f t="shared" ref="S43:S65" si="11">ROUND(F43*(X43),3)</f>
        <v>0</v>
      </c>
      <c r="X43">
        <v>0</v>
      </c>
      <c r="Z43">
        <v>0</v>
      </c>
    </row>
    <row r="44" spans="1:26" ht="24.95" customHeight="1" x14ac:dyDescent="0.25">
      <c r="A44" s="170"/>
      <c r="B44" s="167" t="s">
        <v>356</v>
      </c>
      <c r="C44" s="171" t="s">
        <v>367</v>
      </c>
      <c r="D44" s="167" t="s">
        <v>368</v>
      </c>
      <c r="E44" s="167" t="s">
        <v>137</v>
      </c>
      <c r="F44" s="168">
        <v>4</v>
      </c>
      <c r="G44" s="169"/>
      <c r="H44" s="169"/>
      <c r="I44" s="169">
        <f t="shared" si="7"/>
        <v>0</v>
      </c>
      <c r="J44" s="167">
        <f t="shared" si="8"/>
        <v>3.84</v>
      </c>
      <c r="K44" s="1">
        <f t="shared" si="9"/>
        <v>0</v>
      </c>
      <c r="L44" s="1"/>
      <c r="M44" s="1">
        <f t="shared" si="6"/>
        <v>0</v>
      </c>
      <c r="N44" s="1">
        <v>0.96</v>
      </c>
      <c r="O44" s="1"/>
      <c r="P44" s="166">
        <f t="shared" si="10"/>
        <v>2E-3</v>
      </c>
      <c r="Q44" s="172"/>
      <c r="R44" s="172">
        <v>4.0000000000000002E-4</v>
      </c>
      <c r="S44" s="166">
        <f t="shared" si="11"/>
        <v>0</v>
      </c>
      <c r="X44">
        <v>0</v>
      </c>
      <c r="Z44">
        <v>0</v>
      </c>
    </row>
    <row r="45" spans="1:26" ht="24.95" customHeight="1" x14ac:dyDescent="0.25">
      <c r="A45" s="170"/>
      <c r="B45" s="167" t="s">
        <v>356</v>
      </c>
      <c r="C45" s="171" t="s">
        <v>369</v>
      </c>
      <c r="D45" s="167" t="s">
        <v>370</v>
      </c>
      <c r="E45" s="167" t="s">
        <v>137</v>
      </c>
      <c r="F45" s="168">
        <v>4</v>
      </c>
      <c r="G45" s="169"/>
      <c r="H45" s="169"/>
      <c r="I45" s="169">
        <f t="shared" si="7"/>
        <v>0</v>
      </c>
      <c r="J45" s="167">
        <f t="shared" si="8"/>
        <v>4.5199999999999996</v>
      </c>
      <c r="K45" s="1">
        <f t="shared" si="9"/>
        <v>0</v>
      </c>
      <c r="L45" s="1"/>
      <c r="M45" s="1">
        <f t="shared" si="6"/>
        <v>0</v>
      </c>
      <c r="N45" s="1">
        <v>1.1299999999999999</v>
      </c>
      <c r="O45" s="1"/>
      <c r="P45" s="166">
        <f t="shared" si="10"/>
        <v>2E-3</v>
      </c>
      <c r="Q45" s="172"/>
      <c r="R45" s="172">
        <v>4.6999999999999999E-4</v>
      </c>
      <c r="S45" s="166">
        <f t="shared" si="11"/>
        <v>0</v>
      </c>
      <c r="X45">
        <v>0</v>
      </c>
      <c r="Z45">
        <v>0</v>
      </c>
    </row>
    <row r="46" spans="1:26" ht="24.95" customHeight="1" x14ac:dyDescent="0.25">
      <c r="A46" s="170"/>
      <c r="B46" s="167" t="s">
        <v>356</v>
      </c>
      <c r="C46" s="171" t="s">
        <v>371</v>
      </c>
      <c r="D46" s="167" t="s">
        <v>372</v>
      </c>
      <c r="E46" s="167" t="s">
        <v>137</v>
      </c>
      <c r="F46" s="168">
        <v>36</v>
      </c>
      <c r="G46" s="169"/>
      <c r="H46" s="169"/>
      <c r="I46" s="169">
        <f t="shared" si="7"/>
        <v>0</v>
      </c>
      <c r="J46" s="167">
        <f t="shared" si="8"/>
        <v>13.32</v>
      </c>
      <c r="K46" s="1">
        <f t="shared" si="9"/>
        <v>0</v>
      </c>
      <c r="L46" s="1"/>
      <c r="M46" s="1">
        <f t="shared" si="6"/>
        <v>0</v>
      </c>
      <c r="N46" s="1">
        <v>0.37</v>
      </c>
      <c r="O46" s="1"/>
      <c r="P46" s="166">
        <f t="shared" si="10"/>
        <v>6.0000000000000001E-3</v>
      </c>
      <c r="Q46" s="172"/>
      <c r="R46" s="172">
        <v>1.6000000000000001E-4</v>
      </c>
      <c r="S46" s="166">
        <f t="shared" si="11"/>
        <v>0</v>
      </c>
      <c r="X46">
        <v>0</v>
      </c>
      <c r="Z46">
        <v>0</v>
      </c>
    </row>
    <row r="47" spans="1:26" ht="24.95" customHeight="1" x14ac:dyDescent="0.25">
      <c r="A47" s="170"/>
      <c r="B47" s="167" t="s">
        <v>356</v>
      </c>
      <c r="C47" s="171" t="s">
        <v>373</v>
      </c>
      <c r="D47" s="167" t="s">
        <v>374</v>
      </c>
      <c r="E47" s="167" t="s">
        <v>137</v>
      </c>
      <c r="F47" s="168">
        <v>38</v>
      </c>
      <c r="G47" s="169"/>
      <c r="H47" s="169"/>
      <c r="I47" s="169">
        <f t="shared" si="7"/>
        <v>0</v>
      </c>
      <c r="J47" s="167">
        <f t="shared" si="8"/>
        <v>27.36</v>
      </c>
      <c r="K47" s="1">
        <f t="shared" si="9"/>
        <v>0</v>
      </c>
      <c r="L47" s="1"/>
      <c r="M47" s="1">
        <f t="shared" si="6"/>
        <v>0</v>
      </c>
      <c r="N47" s="1">
        <v>0.72</v>
      </c>
      <c r="O47" s="1"/>
      <c r="P47" s="166">
        <f t="shared" si="10"/>
        <v>1.0999999999999999E-2</v>
      </c>
      <c r="Q47" s="172"/>
      <c r="R47" s="172">
        <v>2.9999999999999997E-4</v>
      </c>
      <c r="S47" s="166">
        <f t="shared" si="11"/>
        <v>0</v>
      </c>
      <c r="X47">
        <v>0</v>
      </c>
      <c r="Z47">
        <v>0</v>
      </c>
    </row>
    <row r="48" spans="1:26" ht="24.95" customHeight="1" x14ac:dyDescent="0.25">
      <c r="A48" s="170"/>
      <c r="B48" s="167" t="s">
        <v>356</v>
      </c>
      <c r="C48" s="171" t="s">
        <v>375</v>
      </c>
      <c r="D48" s="167" t="s">
        <v>376</v>
      </c>
      <c r="E48" s="167" t="s">
        <v>137</v>
      </c>
      <c r="F48" s="168">
        <v>145</v>
      </c>
      <c r="G48" s="169"/>
      <c r="H48" s="169"/>
      <c r="I48" s="169">
        <f t="shared" si="7"/>
        <v>0</v>
      </c>
      <c r="J48" s="167">
        <f t="shared" si="8"/>
        <v>56.55</v>
      </c>
      <c r="K48" s="1">
        <f t="shared" si="9"/>
        <v>0</v>
      </c>
      <c r="L48" s="1"/>
      <c r="M48" s="1">
        <f t="shared" si="6"/>
        <v>0</v>
      </c>
      <c r="N48" s="1">
        <v>0.39</v>
      </c>
      <c r="O48" s="1"/>
      <c r="P48" s="166">
        <f t="shared" si="10"/>
        <v>2.3E-2</v>
      </c>
      <c r="Q48" s="172"/>
      <c r="R48" s="172">
        <v>1.6000000000000001E-4</v>
      </c>
      <c r="S48" s="166">
        <f t="shared" si="11"/>
        <v>0</v>
      </c>
      <c r="X48">
        <v>0</v>
      </c>
      <c r="Z48">
        <v>0</v>
      </c>
    </row>
    <row r="49" spans="1:26" ht="24.95" customHeight="1" x14ac:dyDescent="0.25">
      <c r="A49" s="170"/>
      <c r="B49" s="167" t="s">
        <v>356</v>
      </c>
      <c r="C49" s="171" t="s">
        <v>377</v>
      </c>
      <c r="D49" s="167" t="s">
        <v>378</v>
      </c>
      <c r="E49" s="167" t="s">
        <v>137</v>
      </c>
      <c r="F49" s="168">
        <v>58</v>
      </c>
      <c r="G49" s="169"/>
      <c r="H49" s="169"/>
      <c r="I49" s="169">
        <f t="shared" si="7"/>
        <v>0</v>
      </c>
      <c r="J49" s="167">
        <f t="shared" si="8"/>
        <v>49.88</v>
      </c>
      <c r="K49" s="1">
        <f t="shared" si="9"/>
        <v>0</v>
      </c>
      <c r="L49" s="1"/>
      <c r="M49" s="1">
        <f t="shared" si="6"/>
        <v>0</v>
      </c>
      <c r="N49" s="1">
        <v>0.86</v>
      </c>
      <c r="O49" s="1"/>
      <c r="P49" s="166">
        <f t="shared" si="10"/>
        <v>2.1000000000000001E-2</v>
      </c>
      <c r="Q49" s="172"/>
      <c r="R49" s="172">
        <v>3.6000000000000002E-4</v>
      </c>
      <c r="S49" s="166">
        <f t="shared" si="11"/>
        <v>0</v>
      </c>
      <c r="X49">
        <v>0</v>
      </c>
      <c r="Z49">
        <v>0</v>
      </c>
    </row>
    <row r="50" spans="1:26" ht="24.95" customHeight="1" x14ac:dyDescent="0.25">
      <c r="A50" s="170"/>
      <c r="B50" s="167" t="s">
        <v>356</v>
      </c>
      <c r="C50" s="171" t="s">
        <v>379</v>
      </c>
      <c r="D50" s="167" t="s">
        <v>380</v>
      </c>
      <c r="E50" s="167" t="s">
        <v>137</v>
      </c>
      <c r="F50" s="168">
        <v>16</v>
      </c>
      <c r="G50" s="169"/>
      <c r="H50" s="169"/>
      <c r="I50" s="169">
        <f t="shared" si="7"/>
        <v>0</v>
      </c>
      <c r="J50" s="167">
        <f t="shared" si="8"/>
        <v>8.16</v>
      </c>
      <c r="K50" s="1">
        <f t="shared" si="9"/>
        <v>0</v>
      </c>
      <c r="L50" s="1"/>
      <c r="M50" s="1">
        <f t="shared" si="6"/>
        <v>0</v>
      </c>
      <c r="N50" s="1">
        <v>0.51</v>
      </c>
      <c r="O50" s="1"/>
      <c r="P50" s="166">
        <f t="shared" si="10"/>
        <v>3.0000000000000001E-3</v>
      </c>
      <c r="Q50" s="172"/>
      <c r="R50" s="172">
        <v>2.1000000000000001E-4</v>
      </c>
      <c r="S50" s="166">
        <f t="shared" si="11"/>
        <v>0</v>
      </c>
      <c r="X50">
        <v>0</v>
      </c>
      <c r="Z50">
        <v>0</v>
      </c>
    </row>
    <row r="51" spans="1:26" ht="24.95" customHeight="1" x14ac:dyDescent="0.25">
      <c r="A51" s="170"/>
      <c r="B51" s="167" t="s">
        <v>356</v>
      </c>
      <c r="C51" s="171" t="s">
        <v>381</v>
      </c>
      <c r="D51" s="167" t="s">
        <v>382</v>
      </c>
      <c r="E51" s="167" t="s">
        <v>137</v>
      </c>
      <c r="F51" s="168">
        <v>108</v>
      </c>
      <c r="G51" s="169"/>
      <c r="H51" s="169"/>
      <c r="I51" s="169">
        <f t="shared" si="7"/>
        <v>0</v>
      </c>
      <c r="J51" s="167">
        <f t="shared" si="8"/>
        <v>37.799999999999997</v>
      </c>
      <c r="K51" s="1">
        <f t="shared" si="9"/>
        <v>0</v>
      </c>
      <c r="L51" s="1"/>
      <c r="M51" s="1">
        <f t="shared" si="6"/>
        <v>0</v>
      </c>
      <c r="N51" s="1">
        <v>0.35</v>
      </c>
      <c r="O51" s="1"/>
      <c r="P51" s="166">
        <f t="shared" si="10"/>
        <v>1.4999999999999999E-2</v>
      </c>
      <c r="Q51" s="172"/>
      <c r="R51" s="172">
        <v>1.3999999999999999E-4</v>
      </c>
      <c r="S51" s="166">
        <f t="shared" si="11"/>
        <v>0</v>
      </c>
      <c r="X51">
        <v>0</v>
      </c>
      <c r="Z51">
        <v>0</v>
      </c>
    </row>
    <row r="52" spans="1:26" ht="24.95" customHeight="1" x14ac:dyDescent="0.25">
      <c r="A52" s="170"/>
      <c r="B52" s="167" t="s">
        <v>356</v>
      </c>
      <c r="C52" s="171" t="s">
        <v>383</v>
      </c>
      <c r="D52" s="167" t="s">
        <v>384</v>
      </c>
      <c r="E52" s="167" t="s">
        <v>137</v>
      </c>
      <c r="F52" s="168">
        <v>8</v>
      </c>
      <c r="G52" s="169"/>
      <c r="H52" s="169"/>
      <c r="I52" s="169">
        <f t="shared" si="7"/>
        <v>0</v>
      </c>
      <c r="J52" s="167">
        <f t="shared" si="8"/>
        <v>6.24</v>
      </c>
      <c r="K52" s="1">
        <f t="shared" si="9"/>
        <v>0</v>
      </c>
      <c r="L52" s="1"/>
      <c r="M52" s="1">
        <f t="shared" si="6"/>
        <v>0</v>
      </c>
      <c r="N52" s="1">
        <v>0.78</v>
      </c>
      <c r="O52" s="1"/>
      <c r="P52" s="166">
        <f t="shared" si="10"/>
        <v>3.0000000000000001E-3</v>
      </c>
      <c r="Q52" s="172"/>
      <c r="R52" s="172">
        <v>3.2000000000000003E-4</v>
      </c>
      <c r="S52" s="166">
        <f t="shared" si="11"/>
        <v>0</v>
      </c>
      <c r="X52">
        <v>0</v>
      </c>
      <c r="Z52">
        <v>0</v>
      </c>
    </row>
    <row r="53" spans="1:26" ht="24.95" customHeight="1" x14ac:dyDescent="0.25">
      <c r="A53" s="170"/>
      <c r="B53" s="167" t="s">
        <v>356</v>
      </c>
      <c r="C53" s="171" t="s">
        <v>385</v>
      </c>
      <c r="D53" s="167" t="s">
        <v>386</v>
      </c>
      <c r="E53" s="167" t="s">
        <v>137</v>
      </c>
      <c r="F53" s="168">
        <v>6</v>
      </c>
      <c r="G53" s="169"/>
      <c r="H53" s="169"/>
      <c r="I53" s="169">
        <f t="shared" si="7"/>
        <v>0</v>
      </c>
      <c r="J53" s="167">
        <f t="shared" si="8"/>
        <v>5.64</v>
      </c>
      <c r="K53" s="1">
        <f t="shared" si="9"/>
        <v>0</v>
      </c>
      <c r="L53" s="1"/>
      <c r="M53" s="1">
        <f t="shared" si="6"/>
        <v>0</v>
      </c>
      <c r="N53" s="1">
        <v>0.94</v>
      </c>
      <c r="O53" s="1"/>
      <c r="P53" s="166">
        <f t="shared" si="10"/>
        <v>2E-3</v>
      </c>
      <c r="Q53" s="172"/>
      <c r="R53" s="172">
        <v>3.8999999999999999E-4</v>
      </c>
      <c r="S53" s="166">
        <f t="shared" si="11"/>
        <v>0</v>
      </c>
      <c r="X53">
        <v>0</v>
      </c>
      <c r="Z53">
        <v>0</v>
      </c>
    </row>
    <row r="54" spans="1:26" ht="24.95" customHeight="1" x14ac:dyDescent="0.25">
      <c r="A54" s="170"/>
      <c r="B54" s="167" t="s">
        <v>356</v>
      </c>
      <c r="C54" s="171" t="s">
        <v>387</v>
      </c>
      <c r="D54" s="167" t="s">
        <v>388</v>
      </c>
      <c r="E54" s="167" t="s">
        <v>137</v>
      </c>
      <c r="F54" s="168">
        <v>6</v>
      </c>
      <c r="G54" s="169"/>
      <c r="H54" s="169"/>
      <c r="I54" s="169">
        <f t="shared" si="7"/>
        <v>0</v>
      </c>
      <c r="J54" s="167">
        <f t="shared" si="8"/>
        <v>23.64</v>
      </c>
      <c r="K54" s="1">
        <f t="shared" si="9"/>
        <v>0</v>
      </c>
      <c r="L54" s="1"/>
      <c r="M54" s="1">
        <f t="shared" si="6"/>
        <v>0</v>
      </c>
      <c r="N54" s="1">
        <v>3.94</v>
      </c>
      <c r="O54" s="1"/>
      <c r="P54" s="166">
        <f t="shared" si="10"/>
        <v>0.01</v>
      </c>
      <c r="Q54" s="172"/>
      <c r="R54" s="172">
        <v>1.6299999999999999E-3</v>
      </c>
      <c r="S54" s="166">
        <f t="shared" si="11"/>
        <v>0</v>
      </c>
      <c r="X54">
        <v>0</v>
      </c>
      <c r="Z54">
        <v>0</v>
      </c>
    </row>
    <row r="55" spans="1:26" ht="24.95" customHeight="1" x14ac:dyDescent="0.25">
      <c r="A55" s="170"/>
      <c r="B55" s="167" t="s">
        <v>356</v>
      </c>
      <c r="C55" s="171" t="s">
        <v>389</v>
      </c>
      <c r="D55" s="167" t="s">
        <v>390</v>
      </c>
      <c r="E55" s="167" t="s">
        <v>137</v>
      </c>
      <c r="F55" s="168">
        <v>12</v>
      </c>
      <c r="G55" s="169"/>
      <c r="H55" s="169"/>
      <c r="I55" s="169">
        <f t="shared" si="7"/>
        <v>0</v>
      </c>
      <c r="J55" s="167">
        <f t="shared" si="8"/>
        <v>6.72</v>
      </c>
      <c r="K55" s="1">
        <f t="shared" si="9"/>
        <v>0</v>
      </c>
      <c r="L55" s="1"/>
      <c r="M55" s="1">
        <f t="shared" si="6"/>
        <v>0</v>
      </c>
      <c r="N55" s="1">
        <v>0.56000000000000005</v>
      </c>
      <c r="O55" s="1"/>
      <c r="P55" s="166">
        <f t="shared" si="10"/>
        <v>3.0000000000000001E-3</v>
      </c>
      <c r="Q55" s="172"/>
      <c r="R55" s="172">
        <v>2.3000000000000001E-4</v>
      </c>
      <c r="S55" s="166">
        <f t="shared" si="11"/>
        <v>0</v>
      </c>
      <c r="X55">
        <v>0</v>
      </c>
      <c r="Z55">
        <v>0</v>
      </c>
    </row>
    <row r="56" spans="1:26" ht="24.95" customHeight="1" x14ac:dyDescent="0.25">
      <c r="A56" s="170"/>
      <c r="B56" s="167" t="s">
        <v>356</v>
      </c>
      <c r="C56" s="171" t="s">
        <v>391</v>
      </c>
      <c r="D56" s="167" t="s">
        <v>392</v>
      </c>
      <c r="E56" s="167" t="s">
        <v>137</v>
      </c>
      <c r="F56" s="168">
        <v>24</v>
      </c>
      <c r="G56" s="169"/>
      <c r="H56" s="169"/>
      <c r="I56" s="169">
        <f t="shared" si="7"/>
        <v>0</v>
      </c>
      <c r="J56" s="167">
        <f t="shared" si="8"/>
        <v>282.95999999999998</v>
      </c>
      <c r="K56" s="1">
        <f t="shared" si="9"/>
        <v>0</v>
      </c>
      <c r="L56" s="1"/>
      <c r="M56" s="1">
        <f t="shared" si="6"/>
        <v>0</v>
      </c>
      <c r="N56" s="1">
        <v>11.79</v>
      </c>
      <c r="O56" s="1"/>
      <c r="P56" s="166">
        <f t="shared" si="10"/>
        <v>0.11700000000000001</v>
      </c>
      <c r="Q56" s="172"/>
      <c r="R56" s="172">
        <v>4.8900000000000002E-3</v>
      </c>
      <c r="S56" s="166">
        <f t="shared" si="11"/>
        <v>0</v>
      </c>
      <c r="X56">
        <v>0</v>
      </c>
      <c r="Z56">
        <v>0</v>
      </c>
    </row>
    <row r="57" spans="1:26" ht="24.95" customHeight="1" x14ac:dyDescent="0.25">
      <c r="A57" s="170"/>
      <c r="B57" s="167" t="s">
        <v>356</v>
      </c>
      <c r="C57" s="171" t="s">
        <v>393</v>
      </c>
      <c r="D57" s="167" t="s">
        <v>394</v>
      </c>
      <c r="E57" s="167" t="s">
        <v>101</v>
      </c>
      <c r="F57" s="168">
        <v>280</v>
      </c>
      <c r="G57" s="169"/>
      <c r="H57" s="169"/>
      <c r="I57" s="169">
        <f t="shared" si="7"/>
        <v>0</v>
      </c>
      <c r="J57" s="167">
        <f t="shared" si="8"/>
        <v>330.4</v>
      </c>
      <c r="K57" s="1">
        <f t="shared" si="9"/>
        <v>0</v>
      </c>
      <c r="L57" s="1"/>
      <c r="M57" s="1">
        <f t="shared" si="6"/>
        <v>0</v>
      </c>
      <c r="N57" s="1">
        <v>1.18</v>
      </c>
      <c r="O57" s="1"/>
      <c r="P57" s="166">
        <f t="shared" si="10"/>
        <v>0.28000000000000003</v>
      </c>
      <c r="Q57" s="172"/>
      <c r="R57" s="172">
        <v>1E-3</v>
      </c>
      <c r="S57" s="166">
        <f t="shared" si="11"/>
        <v>0</v>
      </c>
      <c r="X57">
        <v>0</v>
      </c>
      <c r="Z57">
        <v>0</v>
      </c>
    </row>
    <row r="58" spans="1:26" ht="24.95" customHeight="1" x14ac:dyDescent="0.25">
      <c r="A58" s="170"/>
      <c r="B58" s="167" t="s">
        <v>356</v>
      </c>
      <c r="C58" s="171" t="s">
        <v>395</v>
      </c>
      <c r="D58" s="167" t="s">
        <v>396</v>
      </c>
      <c r="E58" s="167" t="s">
        <v>101</v>
      </c>
      <c r="F58" s="168">
        <v>16</v>
      </c>
      <c r="G58" s="169"/>
      <c r="H58" s="169"/>
      <c r="I58" s="169">
        <f t="shared" si="7"/>
        <v>0</v>
      </c>
      <c r="J58" s="167">
        <f t="shared" si="8"/>
        <v>18.88</v>
      </c>
      <c r="K58" s="1">
        <f t="shared" si="9"/>
        <v>0</v>
      </c>
      <c r="L58" s="1"/>
      <c r="M58" s="1">
        <f t="shared" si="6"/>
        <v>0</v>
      </c>
      <c r="N58" s="1">
        <v>1.18</v>
      </c>
      <c r="O58" s="1"/>
      <c r="P58" s="166">
        <f t="shared" si="10"/>
        <v>1.6E-2</v>
      </c>
      <c r="Q58" s="172"/>
      <c r="R58" s="172">
        <v>1E-3</v>
      </c>
      <c r="S58" s="166">
        <f t="shared" si="11"/>
        <v>0</v>
      </c>
      <c r="X58">
        <v>0</v>
      </c>
      <c r="Z58">
        <v>0</v>
      </c>
    </row>
    <row r="59" spans="1:26" ht="24.95" customHeight="1" x14ac:dyDescent="0.25">
      <c r="A59" s="170"/>
      <c r="B59" s="167" t="s">
        <v>356</v>
      </c>
      <c r="C59" s="171" t="s">
        <v>397</v>
      </c>
      <c r="D59" s="167" t="s">
        <v>344</v>
      </c>
      <c r="E59" s="167" t="s">
        <v>137</v>
      </c>
      <c r="F59" s="168">
        <v>2</v>
      </c>
      <c r="G59" s="169"/>
      <c r="H59" s="169"/>
      <c r="I59" s="169">
        <f t="shared" si="7"/>
        <v>0</v>
      </c>
      <c r="J59" s="167">
        <f t="shared" si="8"/>
        <v>64.239999999999995</v>
      </c>
      <c r="K59" s="1">
        <f t="shared" si="9"/>
        <v>0</v>
      </c>
      <c r="L59" s="1"/>
      <c r="M59" s="1">
        <f t="shared" si="6"/>
        <v>0</v>
      </c>
      <c r="N59" s="1">
        <v>32.119999999999997</v>
      </c>
      <c r="O59" s="1"/>
      <c r="P59" s="166">
        <f t="shared" si="10"/>
        <v>0</v>
      </c>
      <c r="Q59" s="172"/>
      <c r="R59" s="172">
        <v>0</v>
      </c>
      <c r="S59" s="166">
        <f t="shared" si="11"/>
        <v>0</v>
      </c>
      <c r="X59">
        <v>0</v>
      </c>
      <c r="Z59">
        <v>0</v>
      </c>
    </row>
    <row r="60" spans="1:26" ht="24.95" customHeight="1" x14ac:dyDescent="0.25">
      <c r="A60" s="170"/>
      <c r="B60" s="167" t="s">
        <v>207</v>
      </c>
      <c r="C60" s="171" t="s">
        <v>398</v>
      </c>
      <c r="D60" s="167" t="s">
        <v>399</v>
      </c>
      <c r="E60" s="167" t="s">
        <v>137</v>
      </c>
      <c r="F60" s="168">
        <v>6</v>
      </c>
      <c r="G60" s="169"/>
      <c r="H60" s="169"/>
      <c r="I60" s="169">
        <f t="shared" si="7"/>
        <v>0</v>
      </c>
      <c r="J60" s="167">
        <f t="shared" si="8"/>
        <v>24.24</v>
      </c>
      <c r="K60" s="1">
        <f t="shared" si="9"/>
        <v>0</v>
      </c>
      <c r="L60" s="1"/>
      <c r="M60" s="1">
        <f t="shared" si="6"/>
        <v>0</v>
      </c>
      <c r="N60" s="1">
        <v>4.04</v>
      </c>
      <c r="O60" s="1"/>
      <c r="P60" s="166">
        <f t="shared" si="10"/>
        <v>2E-3</v>
      </c>
      <c r="Q60" s="172"/>
      <c r="R60" s="172">
        <v>4.0000000000000002E-4</v>
      </c>
      <c r="S60" s="166">
        <f t="shared" si="11"/>
        <v>0</v>
      </c>
      <c r="X60">
        <v>0</v>
      </c>
      <c r="Z60">
        <v>0</v>
      </c>
    </row>
    <row r="61" spans="1:26" ht="24.95" customHeight="1" x14ac:dyDescent="0.25">
      <c r="A61" s="170"/>
      <c r="B61" s="167" t="s">
        <v>207</v>
      </c>
      <c r="C61" s="171" t="s">
        <v>400</v>
      </c>
      <c r="D61" s="167" t="s">
        <v>401</v>
      </c>
      <c r="E61" s="167" t="s">
        <v>137</v>
      </c>
      <c r="F61" s="168">
        <v>6</v>
      </c>
      <c r="G61" s="169"/>
      <c r="H61" s="169"/>
      <c r="I61" s="169">
        <f t="shared" si="7"/>
        <v>0</v>
      </c>
      <c r="J61" s="167">
        <f t="shared" si="8"/>
        <v>14.04</v>
      </c>
      <c r="K61" s="1">
        <f t="shared" si="9"/>
        <v>0</v>
      </c>
      <c r="L61" s="1"/>
      <c r="M61" s="1">
        <f t="shared" si="6"/>
        <v>0</v>
      </c>
      <c r="N61" s="1">
        <v>2.34</v>
      </c>
      <c r="O61" s="1"/>
      <c r="P61" s="166">
        <f t="shared" si="10"/>
        <v>1E-3</v>
      </c>
      <c r="Q61" s="172"/>
      <c r="R61" s="172">
        <v>1.4999999999999999E-4</v>
      </c>
      <c r="S61" s="166">
        <f t="shared" si="11"/>
        <v>0</v>
      </c>
      <c r="X61">
        <v>0</v>
      </c>
      <c r="Z61">
        <v>0</v>
      </c>
    </row>
    <row r="62" spans="1:26" ht="24.95" customHeight="1" x14ac:dyDescent="0.25">
      <c r="A62" s="170"/>
      <c r="B62" s="167" t="s">
        <v>402</v>
      </c>
      <c r="C62" s="171" t="s">
        <v>403</v>
      </c>
      <c r="D62" s="167" t="s">
        <v>404</v>
      </c>
      <c r="E62" s="167" t="s">
        <v>111</v>
      </c>
      <c r="F62" s="168">
        <v>6</v>
      </c>
      <c r="G62" s="174"/>
      <c r="H62" s="174"/>
      <c r="I62" s="174">
        <f t="shared" si="7"/>
        <v>0</v>
      </c>
      <c r="J62" s="167">
        <f t="shared" si="8"/>
        <v>182.88</v>
      </c>
      <c r="K62" s="1">
        <f t="shared" si="9"/>
        <v>0</v>
      </c>
      <c r="L62" s="1"/>
      <c r="M62" s="1">
        <f t="shared" si="6"/>
        <v>0</v>
      </c>
      <c r="N62" s="1">
        <v>30.479889218807219</v>
      </c>
      <c r="O62" s="1"/>
      <c r="P62" s="166">
        <f t="shared" si="10"/>
        <v>0</v>
      </c>
      <c r="Q62" s="172"/>
      <c r="R62" s="172">
        <v>0</v>
      </c>
      <c r="S62" s="166">
        <f t="shared" si="11"/>
        <v>0</v>
      </c>
      <c r="X62">
        <v>0</v>
      </c>
      <c r="Z62">
        <v>0</v>
      </c>
    </row>
    <row r="63" spans="1:26" ht="24.95" customHeight="1" x14ac:dyDescent="0.25">
      <c r="A63" s="170"/>
      <c r="B63" s="167" t="s">
        <v>402</v>
      </c>
      <c r="C63" s="171" t="s">
        <v>405</v>
      </c>
      <c r="D63" s="167" t="s">
        <v>406</v>
      </c>
      <c r="E63" s="167" t="s">
        <v>111</v>
      </c>
      <c r="F63" s="168">
        <v>3</v>
      </c>
      <c r="G63" s="174"/>
      <c r="H63" s="174"/>
      <c r="I63" s="174">
        <f t="shared" si="7"/>
        <v>0</v>
      </c>
      <c r="J63" s="167">
        <f t="shared" si="8"/>
        <v>91.44</v>
      </c>
      <c r="K63" s="1">
        <f t="shared" si="9"/>
        <v>0</v>
      </c>
      <c r="L63" s="1"/>
      <c r="M63" s="1">
        <f t="shared" si="6"/>
        <v>0</v>
      </c>
      <c r="N63" s="1">
        <v>30.479889218807219</v>
      </c>
      <c r="O63" s="1"/>
      <c r="P63" s="166">
        <f t="shared" si="10"/>
        <v>0</v>
      </c>
      <c r="Q63" s="172"/>
      <c r="R63" s="172">
        <v>0</v>
      </c>
      <c r="S63" s="166">
        <f t="shared" si="11"/>
        <v>0</v>
      </c>
      <c r="X63">
        <v>0</v>
      </c>
      <c r="Z63">
        <v>0</v>
      </c>
    </row>
    <row r="64" spans="1:26" ht="24.95" customHeight="1" x14ac:dyDescent="0.25">
      <c r="A64" s="170"/>
      <c r="B64" s="167" t="s">
        <v>112</v>
      </c>
      <c r="C64" s="171" t="s">
        <v>407</v>
      </c>
      <c r="D64" s="167" t="s">
        <v>408</v>
      </c>
      <c r="E64" s="167" t="s">
        <v>111</v>
      </c>
      <c r="F64" s="168">
        <v>1</v>
      </c>
      <c r="G64" s="174"/>
      <c r="H64" s="174"/>
      <c r="I64" s="174">
        <f t="shared" si="7"/>
        <v>0</v>
      </c>
      <c r="J64" s="167">
        <f t="shared" si="8"/>
        <v>30.48</v>
      </c>
      <c r="K64" s="1">
        <f t="shared" si="9"/>
        <v>0</v>
      </c>
      <c r="L64" s="1">
        <f>ROUND(F64*(G64+H64),2)</f>
        <v>0</v>
      </c>
      <c r="M64" s="1"/>
      <c r="N64" s="1">
        <v>30.479889218807219</v>
      </c>
      <c r="O64" s="1"/>
      <c r="P64" s="166">
        <f t="shared" si="10"/>
        <v>0</v>
      </c>
      <c r="Q64" s="172"/>
      <c r="R64" s="172">
        <v>0</v>
      </c>
      <c r="S64" s="166">
        <f t="shared" si="11"/>
        <v>0</v>
      </c>
      <c r="X64">
        <v>0</v>
      </c>
      <c r="Z64">
        <v>0</v>
      </c>
    </row>
    <row r="65" spans="1:26" ht="24.95" customHeight="1" x14ac:dyDescent="0.25">
      <c r="A65" s="170"/>
      <c r="B65" s="167" t="s">
        <v>112</v>
      </c>
      <c r="C65" s="171" t="s">
        <v>409</v>
      </c>
      <c r="D65" s="167" t="s">
        <v>410</v>
      </c>
      <c r="E65" s="167" t="s">
        <v>111</v>
      </c>
      <c r="F65" s="168">
        <v>6</v>
      </c>
      <c r="G65" s="174"/>
      <c r="H65" s="174"/>
      <c r="I65" s="174">
        <f t="shared" si="7"/>
        <v>0</v>
      </c>
      <c r="J65" s="167">
        <f t="shared" si="8"/>
        <v>182.88</v>
      </c>
      <c r="K65" s="1">
        <f t="shared" si="9"/>
        <v>0</v>
      </c>
      <c r="L65" s="1">
        <f>ROUND(F65*(G65+H65),2)</f>
        <v>0</v>
      </c>
      <c r="M65" s="1"/>
      <c r="N65" s="1">
        <v>30.479889218807219</v>
      </c>
      <c r="O65" s="1"/>
      <c r="P65" s="166">
        <f t="shared" si="10"/>
        <v>0</v>
      </c>
      <c r="Q65" s="172"/>
      <c r="R65" s="172">
        <v>0</v>
      </c>
      <c r="S65" s="166">
        <f t="shared" si="11"/>
        <v>0</v>
      </c>
      <c r="X65">
        <v>0</v>
      </c>
      <c r="Z65">
        <v>0</v>
      </c>
    </row>
    <row r="66" spans="1:26" x14ac:dyDescent="0.25">
      <c r="A66" s="155"/>
      <c r="B66" s="155"/>
      <c r="C66" s="155"/>
      <c r="D66" s="155" t="s">
        <v>299</v>
      </c>
      <c r="E66" s="155"/>
      <c r="F66" s="166"/>
      <c r="G66" s="158">
        <f>ROUND((SUM(L10:L65))/1,2)</f>
        <v>0</v>
      </c>
      <c r="H66" s="158">
        <f>ROUND((SUM(M10:M65))/1,2)</f>
        <v>0</v>
      </c>
      <c r="I66" s="158">
        <f>ROUND((SUM(I10:I65))/1,2)</f>
        <v>0</v>
      </c>
      <c r="J66" s="155"/>
      <c r="K66" s="155"/>
      <c r="L66" s="155">
        <f>ROUND((SUM(L10:L65))/1,2)</f>
        <v>0</v>
      </c>
      <c r="M66" s="155">
        <f>ROUND((SUM(M10:M65))/1,2)</f>
        <v>0</v>
      </c>
      <c r="N66" s="155"/>
      <c r="O66" s="155"/>
      <c r="P66" s="173">
        <f>ROUND((SUM(P10:P65))/1,2)</f>
        <v>0.55000000000000004</v>
      </c>
      <c r="Q66" s="152"/>
      <c r="R66" s="152"/>
      <c r="S66" s="173">
        <f>ROUND((SUM(S10:S65))/1,2)</f>
        <v>0</v>
      </c>
      <c r="T66" s="152"/>
      <c r="U66" s="152"/>
      <c r="V66" s="152"/>
      <c r="W66" s="152"/>
      <c r="X66" s="152"/>
      <c r="Y66" s="152"/>
      <c r="Z66" s="152"/>
    </row>
    <row r="67" spans="1:26" x14ac:dyDescent="0.25">
      <c r="A67" s="1"/>
      <c r="B67" s="1"/>
      <c r="C67" s="1"/>
      <c r="D67" s="1"/>
      <c r="E67" s="1"/>
      <c r="F67" s="162"/>
      <c r="G67" s="148"/>
      <c r="H67" s="148"/>
      <c r="I67" s="148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5"/>
      <c r="B68" s="155"/>
      <c r="C68" s="155"/>
      <c r="D68" s="155" t="s">
        <v>300</v>
      </c>
      <c r="E68" s="155"/>
      <c r="F68" s="166"/>
      <c r="G68" s="156"/>
      <c r="H68" s="156"/>
      <c r="I68" s="156"/>
      <c r="J68" s="155"/>
      <c r="K68" s="155"/>
      <c r="L68" s="155"/>
      <c r="M68" s="155"/>
      <c r="N68" s="155"/>
      <c r="O68" s="155"/>
      <c r="P68" s="155"/>
      <c r="Q68" s="152"/>
      <c r="R68" s="152"/>
      <c r="S68" s="155"/>
      <c r="T68" s="152"/>
      <c r="U68" s="152"/>
      <c r="V68" s="152"/>
      <c r="W68" s="152"/>
      <c r="X68" s="152"/>
      <c r="Y68" s="152"/>
      <c r="Z68" s="152"/>
    </row>
    <row r="69" spans="1:26" ht="24.95" customHeight="1" x14ac:dyDescent="0.25">
      <c r="A69" s="170"/>
      <c r="B69" s="167" t="s">
        <v>411</v>
      </c>
      <c r="C69" s="171" t="s">
        <v>412</v>
      </c>
      <c r="D69" s="167" t="s">
        <v>413</v>
      </c>
      <c r="E69" s="167" t="s">
        <v>101</v>
      </c>
      <c r="F69" s="168">
        <v>36</v>
      </c>
      <c r="G69" s="169"/>
      <c r="H69" s="169"/>
      <c r="I69" s="169">
        <f>ROUND(F69*(G69+H69),2)</f>
        <v>0</v>
      </c>
      <c r="J69" s="167">
        <f>ROUND(F69*(N69),2)</f>
        <v>111.96</v>
      </c>
      <c r="K69" s="1">
        <f>ROUND(F69*(O69),2)</f>
        <v>0</v>
      </c>
      <c r="L69" s="1">
        <f>ROUND(F69*(G69+H69),2)</f>
        <v>0</v>
      </c>
      <c r="M69" s="1"/>
      <c r="N69" s="1">
        <v>3.11</v>
      </c>
      <c r="O69" s="1"/>
      <c r="P69" s="166">
        <f>ROUND(F69*(R69),3)</f>
        <v>0</v>
      </c>
      <c r="Q69" s="172"/>
      <c r="R69" s="172">
        <v>0</v>
      </c>
      <c r="S69" s="166">
        <f>ROUND(F69*(X69),3)</f>
        <v>0</v>
      </c>
      <c r="X69">
        <v>0</v>
      </c>
      <c r="Z69">
        <v>0</v>
      </c>
    </row>
    <row r="70" spans="1:26" ht="24.95" customHeight="1" x14ac:dyDescent="0.25">
      <c r="A70" s="170"/>
      <c r="B70" s="167" t="s">
        <v>411</v>
      </c>
      <c r="C70" s="171" t="s">
        <v>414</v>
      </c>
      <c r="D70" s="167" t="s">
        <v>415</v>
      </c>
      <c r="E70" s="167" t="s">
        <v>101</v>
      </c>
      <c r="F70" s="168">
        <v>36</v>
      </c>
      <c r="G70" s="169"/>
      <c r="H70" s="169"/>
      <c r="I70" s="169">
        <f>ROUND(F70*(G70+H70),2)</f>
        <v>0</v>
      </c>
      <c r="J70" s="167">
        <f>ROUND(F70*(N70),2)</f>
        <v>42.84</v>
      </c>
      <c r="K70" s="1">
        <f>ROUND(F70*(O70),2)</f>
        <v>0</v>
      </c>
      <c r="L70" s="1">
        <f>ROUND(F70*(G70+H70),2)</f>
        <v>0</v>
      </c>
      <c r="M70" s="1"/>
      <c r="N70" s="1">
        <v>1.19</v>
      </c>
      <c r="O70" s="1"/>
      <c r="P70" s="166">
        <f>ROUND(F70*(R70),3)</f>
        <v>0</v>
      </c>
      <c r="Q70" s="172"/>
      <c r="R70" s="172">
        <v>0</v>
      </c>
      <c r="S70" s="166">
        <f>ROUND(F70*(X70),3)</f>
        <v>0</v>
      </c>
      <c r="X70">
        <v>0</v>
      </c>
      <c r="Z70">
        <v>0</v>
      </c>
    </row>
    <row r="71" spans="1:26" ht="24.95" customHeight="1" x14ac:dyDescent="0.25">
      <c r="A71" s="170"/>
      <c r="B71" s="167" t="s">
        <v>411</v>
      </c>
      <c r="C71" s="171" t="s">
        <v>416</v>
      </c>
      <c r="D71" s="167" t="s">
        <v>417</v>
      </c>
      <c r="E71" s="167" t="s">
        <v>89</v>
      </c>
      <c r="F71" s="168">
        <v>11</v>
      </c>
      <c r="G71" s="169"/>
      <c r="H71" s="169"/>
      <c r="I71" s="169">
        <f>ROUND(F71*(G71+H71),2)</f>
        <v>0</v>
      </c>
      <c r="J71" s="167">
        <f>ROUND(F71*(N71),2)</f>
        <v>12.65</v>
      </c>
      <c r="K71" s="1">
        <f>ROUND(F71*(O71),2)</f>
        <v>0</v>
      </c>
      <c r="L71" s="1">
        <f>ROUND(F71*(G71+H71),2)</f>
        <v>0</v>
      </c>
      <c r="M71" s="1"/>
      <c r="N71" s="1">
        <v>1.1499999999999999</v>
      </c>
      <c r="O71" s="1"/>
      <c r="P71" s="166">
        <f>ROUND(F71*(R71),3)</f>
        <v>0</v>
      </c>
      <c r="Q71" s="172"/>
      <c r="R71" s="172">
        <v>0</v>
      </c>
      <c r="S71" s="166">
        <f>ROUND(F71*(X71),3)</f>
        <v>0</v>
      </c>
      <c r="X71">
        <v>0</v>
      </c>
      <c r="Z71">
        <v>0</v>
      </c>
    </row>
    <row r="72" spans="1:26" x14ac:dyDescent="0.25">
      <c r="A72" s="155"/>
      <c r="B72" s="155"/>
      <c r="C72" s="155"/>
      <c r="D72" s="155" t="s">
        <v>300</v>
      </c>
      <c r="E72" s="155"/>
      <c r="F72" s="166"/>
      <c r="G72" s="158">
        <f>ROUND((SUM(L68:L71))/1,2)</f>
        <v>0</v>
      </c>
      <c r="H72" s="158">
        <f>ROUND((SUM(M68:M71))/1,2)</f>
        <v>0</v>
      </c>
      <c r="I72" s="158">
        <f>ROUND((SUM(I68:I71))/1,2)</f>
        <v>0</v>
      </c>
      <c r="J72" s="155"/>
      <c r="K72" s="155"/>
      <c r="L72" s="155">
        <f>ROUND((SUM(L68:L71))/1,2)</f>
        <v>0</v>
      </c>
      <c r="M72" s="155">
        <f>ROUND((SUM(M68:M71))/1,2)</f>
        <v>0</v>
      </c>
      <c r="N72" s="155"/>
      <c r="O72" s="155"/>
      <c r="P72" s="173">
        <f>ROUND((SUM(P68:P71))/1,2)</f>
        <v>0</v>
      </c>
      <c r="S72" s="166">
        <f>ROUND((SUM(S68:S71))/1,2)</f>
        <v>0</v>
      </c>
    </row>
    <row r="73" spans="1:26" x14ac:dyDescent="0.25">
      <c r="A73" s="1"/>
      <c r="B73" s="1"/>
      <c r="C73" s="1"/>
      <c r="D73" s="1"/>
      <c r="E73" s="1"/>
      <c r="F73" s="162"/>
      <c r="G73" s="148"/>
      <c r="H73" s="148"/>
      <c r="I73" s="148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5"/>
      <c r="B74" s="155"/>
      <c r="C74" s="155"/>
      <c r="D74" s="2" t="s">
        <v>298</v>
      </c>
      <c r="E74" s="155"/>
      <c r="F74" s="166"/>
      <c r="G74" s="158">
        <f>ROUND((SUM(L9:L73))/2,2)</f>
        <v>0</v>
      </c>
      <c r="H74" s="158">
        <f>ROUND((SUM(M9:M73))/2,2)</f>
        <v>0</v>
      </c>
      <c r="I74" s="158">
        <f>ROUND((SUM(I9:I73))/2,2)</f>
        <v>0</v>
      </c>
      <c r="J74" s="155"/>
      <c r="K74" s="155"/>
      <c r="L74" s="155">
        <f>ROUND((SUM(L9:L73))/2,2)</f>
        <v>0</v>
      </c>
      <c r="M74" s="155">
        <f>ROUND((SUM(M9:M73))/2,2)</f>
        <v>0</v>
      </c>
      <c r="N74" s="155"/>
      <c r="O74" s="155"/>
      <c r="P74" s="173">
        <f>ROUND((SUM(P9:P73))/2,2)</f>
        <v>0.55000000000000004</v>
      </c>
      <c r="S74" s="173">
        <f>ROUND((SUM(S9:S73))/2,2)</f>
        <v>0</v>
      </c>
    </row>
    <row r="75" spans="1:26" x14ac:dyDescent="0.25">
      <c r="A75" s="175"/>
      <c r="B75" s="175" t="s">
        <v>14</v>
      </c>
      <c r="C75" s="175"/>
      <c r="D75" s="175"/>
      <c r="E75" s="175"/>
      <c r="F75" s="176" t="s">
        <v>76</v>
      </c>
      <c r="G75" s="177">
        <f>ROUND((SUM(L9:L74))/3,2)</f>
        <v>0</v>
      </c>
      <c r="H75" s="177">
        <f>ROUND((SUM(M9:M74))/3,2)</f>
        <v>0</v>
      </c>
      <c r="I75" s="177">
        <f>ROUND((SUM(I9:I74))/3,2)</f>
        <v>0</v>
      </c>
      <c r="J75" s="175"/>
      <c r="K75" s="175">
        <f>ROUND((SUM(K9:K74)),2)</f>
        <v>0</v>
      </c>
      <c r="L75" s="175">
        <f>ROUND((SUM(L9:L74))/3,2)</f>
        <v>0</v>
      </c>
      <c r="M75" s="175">
        <f>ROUND((SUM(M9:M74))/3,2)</f>
        <v>0</v>
      </c>
      <c r="N75" s="175"/>
      <c r="O75" s="175"/>
      <c r="P75" s="176">
        <f>ROUND((SUM(P9:P74))/3,2)</f>
        <v>0.55000000000000004</v>
      </c>
      <c r="S75" s="176">
        <f>ROUND((SUM(S9:S74))/3,2)</f>
        <v>0</v>
      </c>
      <c r="Z75">
        <f>(SUM(Z9:Z74))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Základná škola, Školská 389, Sačurov - Rekonštrukcia strechy telocvične / SO-001 Rekonštrukcia strechy telocvične - Bleskozvod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18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24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24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28</v>
      </c>
      <c r="C15" s="91" t="s">
        <v>6</v>
      </c>
      <c r="D15" s="91" t="s">
        <v>54</v>
      </c>
      <c r="E15" s="92" t="s">
        <v>55</v>
      </c>
      <c r="F15" s="104" t="s">
        <v>56</v>
      </c>
      <c r="G15" s="59" t="s">
        <v>33</v>
      </c>
      <c r="H15" s="62" t="s">
        <v>34</v>
      </c>
      <c r="I15" s="27"/>
      <c r="J15" s="55"/>
    </row>
    <row r="16" spans="1:23" ht="18" customHeight="1" x14ac:dyDescent="0.25">
      <c r="A16" s="11"/>
      <c r="B16" s="93">
        <v>1</v>
      </c>
      <c r="C16" s="94" t="s">
        <v>29</v>
      </c>
      <c r="D16" s="95">
        <f>'Kryci_list 11146'!D16+'Kryci_list 11147'!D16+'Kryci_list 11149'!D16</f>
        <v>0</v>
      </c>
      <c r="E16" s="96">
        <f>'Kryci_list 11146'!E16+'Kryci_list 11147'!E16+'Kryci_list 11149'!E16</f>
        <v>0</v>
      </c>
      <c r="F16" s="105">
        <f>'Kryci_list 11146'!F16+'Kryci_list 11147'!F16+'Kryci_list 11149'!F16</f>
        <v>0</v>
      </c>
      <c r="G16" s="60">
        <v>6</v>
      </c>
      <c r="H16" s="114" t="s">
        <v>35</v>
      </c>
      <c r="I16" s="128"/>
      <c r="J16" s="125">
        <f>Rekapitulácia!F10</f>
        <v>0</v>
      </c>
    </row>
    <row r="17" spans="1:10" ht="18" customHeight="1" x14ac:dyDescent="0.25">
      <c r="A17" s="11"/>
      <c r="B17" s="67">
        <v>2</v>
      </c>
      <c r="C17" s="70" t="s">
        <v>30</v>
      </c>
      <c r="D17" s="77">
        <f>'Kryci_list 11146'!D17+'Kryci_list 11147'!D17+'Kryci_list 11149'!D17</f>
        <v>0</v>
      </c>
      <c r="E17" s="75">
        <f>'Kryci_list 11146'!E17+'Kryci_list 11147'!E17+'Kryci_list 11149'!E17</f>
        <v>0</v>
      </c>
      <c r="F17" s="80">
        <f>'Kryci_list 11146'!F17+'Kryci_list 11147'!F17+'Kryci_list 11149'!F17</f>
        <v>0</v>
      </c>
      <c r="G17" s="61">
        <v>7</v>
      </c>
      <c r="H17" s="115" t="s">
        <v>36</v>
      </c>
      <c r="I17" s="128"/>
      <c r="J17" s="126">
        <f>Rekapitulácia!E10</f>
        <v>0</v>
      </c>
    </row>
    <row r="18" spans="1:10" ht="18" customHeight="1" x14ac:dyDescent="0.25">
      <c r="A18" s="11"/>
      <c r="B18" s="68">
        <v>3</v>
      </c>
      <c r="C18" s="71" t="s">
        <v>31</v>
      </c>
      <c r="D18" s="78">
        <f>'Kryci_list 11146'!D18+'Kryci_list 11147'!D18+'Kryci_list 11149'!D18</f>
        <v>0</v>
      </c>
      <c r="E18" s="76">
        <f>'Kryci_list 11146'!E18+'Kryci_list 11147'!E18+'Kryci_list 11149'!E18</f>
        <v>0</v>
      </c>
      <c r="F18" s="81">
        <f>'Kryci_list 11146'!F18+'Kryci_list 11147'!F18+'Kryci_list 11149'!F18</f>
        <v>0</v>
      </c>
      <c r="G18" s="61">
        <v>8</v>
      </c>
      <c r="H18" s="115" t="s">
        <v>37</v>
      </c>
      <c r="I18" s="128"/>
      <c r="J18" s="126">
        <f>Rekapitulácia!D10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32</v>
      </c>
      <c r="D20" s="79"/>
      <c r="E20" s="99"/>
      <c r="F20" s="106">
        <f>SUM(F16:F19)</f>
        <v>0</v>
      </c>
      <c r="G20" s="61">
        <v>10</v>
      </c>
      <c r="H20" s="115" t="s">
        <v>32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4"/>
      <c r="E21" s="19"/>
      <c r="F21" s="97"/>
      <c r="G21" s="65" t="s">
        <v>50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45</v>
      </c>
      <c r="D22" s="86"/>
      <c r="E22" s="89"/>
      <c r="F22" s="80">
        <f>'Kryci_list 11146'!F22+'Kryci_list 11147'!F22+'Kryci_list 11149'!F22</f>
        <v>0</v>
      </c>
      <c r="G22" s="60">
        <v>16</v>
      </c>
      <c r="H22" s="114" t="s">
        <v>51</v>
      </c>
      <c r="I22" s="128"/>
      <c r="J22" s="125">
        <f>'Kryci_list 11146'!J22+'Kryci_list 11147'!J22+'Kryci_list 11149'!J22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89"/>
      <c r="F23" s="81">
        <f>'Kryci_list 11146'!F23+'Kryci_list 11147'!F23+'Kryci_list 11149'!F23</f>
        <v>0</v>
      </c>
      <c r="G23" s="61">
        <v>17</v>
      </c>
      <c r="H23" s="115" t="s">
        <v>52</v>
      </c>
      <c r="I23" s="128"/>
      <c r="J23" s="126">
        <f>'Kryci_list 11146'!J23+'Kryci_list 11147'!J23+'Kryci_list 11149'!J23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89"/>
      <c r="F24" s="81">
        <f>'Kryci_list 11146'!F24+'Kryci_list 11147'!F24+'Kryci_list 11149'!F24</f>
        <v>0</v>
      </c>
      <c r="G24" s="61">
        <v>18</v>
      </c>
      <c r="H24" s="115" t="s">
        <v>53</v>
      </c>
      <c r="I24" s="128"/>
      <c r="J24" s="126">
        <f>'Kryci_list 11146'!J24+'Kryci_list 11147'!J24+'Kryci_list 11149'!J24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32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41</v>
      </c>
      <c r="I29" s="122">
        <f>Rekapitulácia!B11</f>
        <v>0</v>
      </c>
      <c r="J29" s="118">
        <f>ROUND(((ROUND(I29,2)*20)/100),2)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42</v>
      </c>
      <c r="I30" s="88">
        <f>Rekapitulácia!B12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32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6" t="s">
        <v>43</v>
      </c>
      <c r="H32" s="187"/>
      <c r="I32" s="188"/>
      <c r="J32" s="189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5"/>
      <c r="G33" s="14"/>
      <c r="H33" s="140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24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24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28</v>
      </c>
      <c r="C15" s="91" t="s">
        <v>6</v>
      </c>
      <c r="D15" s="91" t="s">
        <v>54</v>
      </c>
      <c r="E15" s="92" t="s">
        <v>55</v>
      </c>
      <c r="F15" s="104" t="s">
        <v>56</v>
      </c>
      <c r="G15" s="59" t="s">
        <v>33</v>
      </c>
      <c r="H15" s="62" t="s">
        <v>34</v>
      </c>
      <c r="I15" s="27"/>
      <c r="J15" s="55"/>
    </row>
    <row r="16" spans="1:23" ht="18" customHeight="1" x14ac:dyDescent="0.25">
      <c r="A16" s="11"/>
      <c r="B16" s="93">
        <v>1</v>
      </c>
      <c r="C16" s="94" t="s">
        <v>29</v>
      </c>
      <c r="D16" s="95">
        <f>'Rekap 11146'!B13</f>
        <v>0</v>
      </c>
      <c r="E16" s="96">
        <f>'Rekap 11146'!C13</f>
        <v>0</v>
      </c>
      <c r="F16" s="105">
        <f>'Rekap 11146'!D13</f>
        <v>0</v>
      </c>
      <c r="G16" s="60">
        <v>6</v>
      </c>
      <c r="H16" s="114" t="s">
        <v>35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30</v>
      </c>
      <c r="D17" s="77">
        <f>'Rekap 11146'!B23</f>
        <v>0</v>
      </c>
      <c r="E17" s="75">
        <f>'Rekap 11146'!C23</f>
        <v>0</v>
      </c>
      <c r="F17" s="80">
        <f>'Rekap 11146'!D23</f>
        <v>0</v>
      </c>
      <c r="G17" s="61">
        <v>7</v>
      </c>
      <c r="H17" s="115" t="s">
        <v>36</v>
      </c>
      <c r="I17" s="128"/>
      <c r="J17" s="126">
        <f>'SO 11146'!Z98</f>
        <v>0</v>
      </c>
    </row>
    <row r="18" spans="1:26" ht="18" customHeight="1" x14ac:dyDescent="0.25">
      <c r="A18" s="11"/>
      <c r="B18" s="68">
        <v>3</v>
      </c>
      <c r="C18" s="71" t="s">
        <v>31</v>
      </c>
      <c r="D18" s="78"/>
      <c r="E18" s="76"/>
      <c r="F18" s="81"/>
      <c r="G18" s="61">
        <v>8</v>
      </c>
      <c r="H18" s="115" t="s">
        <v>37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32</v>
      </c>
      <c r="D20" s="79"/>
      <c r="E20" s="99"/>
      <c r="F20" s="106">
        <f>SUM(F16:F19)</f>
        <v>0</v>
      </c>
      <c r="G20" s="61">
        <v>10</v>
      </c>
      <c r="H20" s="115" t="s">
        <v>32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4"/>
      <c r="E21" s="19"/>
      <c r="F21" s="97"/>
      <c r="G21" s="65" t="s">
        <v>50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45</v>
      </c>
      <c r="D22" s="86"/>
      <c r="E22" s="88" t="s">
        <v>48</v>
      </c>
      <c r="F22" s="80">
        <f>((F16*U22*0)+(F17*V22*0)+(F18*W22*0))/100</f>
        <v>0</v>
      </c>
      <c r="G22" s="60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8" t="s">
        <v>49</v>
      </c>
      <c r="F23" s="81">
        <f>((F16*U23*0)+(F17*V23*0)+(F18*W23*0))/100</f>
        <v>0</v>
      </c>
      <c r="G23" s="61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8" t="s">
        <v>48</v>
      </c>
      <c r="F24" s="81">
        <f>((F16*U24*0)+(F17*V24*0)+(F18*W24*0))/100</f>
        <v>0</v>
      </c>
      <c r="G24" s="61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32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41</v>
      </c>
      <c r="I29" s="122">
        <f>J28-SUM('SO 11146'!K9:'SO 11146'!K97)</f>
        <v>0</v>
      </c>
      <c r="J29" s="118">
        <f>ROUND(((ROUND(I29,2)*20)/100),2)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42</v>
      </c>
      <c r="I30" s="88">
        <f>SUM('SO 11146'!K9:'SO 11146'!K97)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32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23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26</v>
      </c>
      <c r="B3" s="143"/>
      <c r="C3" s="143"/>
      <c r="D3" s="144" t="s">
        <v>63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32</v>
      </c>
      <c r="E9" s="146" t="s">
        <v>61</v>
      </c>
      <c r="F9" s="146" t="s">
        <v>62</v>
      </c>
    </row>
    <row r="10" spans="1:26" x14ac:dyDescent="0.25">
      <c r="A10" s="153" t="s">
        <v>65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66</v>
      </c>
      <c r="B11" s="156">
        <f>'SO 11146'!L14</f>
        <v>0</v>
      </c>
      <c r="C11" s="156">
        <f>'SO 11146'!M14</f>
        <v>0</v>
      </c>
      <c r="D11" s="156">
        <f>'SO 11146'!I14</f>
        <v>0</v>
      </c>
      <c r="E11" s="157">
        <f>'SO 11146'!P14</f>
        <v>0</v>
      </c>
      <c r="F11" s="157">
        <f>'SO 11146'!S14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67</v>
      </c>
      <c r="B12" s="156">
        <f>'SO 11146'!L18</f>
        <v>0</v>
      </c>
      <c r="C12" s="156">
        <f>'SO 11146'!M18</f>
        <v>0</v>
      </c>
      <c r="D12" s="156">
        <f>'SO 11146'!I18</f>
        <v>0</v>
      </c>
      <c r="E12" s="157">
        <f>'SO 11146'!P18</f>
        <v>0</v>
      </c>
      <c r="F12" s="157">
        <f>'SO 11146'!S18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2" t="s">
        <v>65</v>
      </c>
      <c r="B13" s="158">
        <f>'SO 11146'!L20</f>
        <v>0</v>
      </c>
      <c r="C13" s="158">
        <f>'SO 11146'!M20</f>
        <v>0</v>
      </c>
      <c r="D13" s="158">
        <f>'SO 11146'!I20</f>
        <v>0</v>
      </c>
      <c r="E13" s="159">
        <f>'SO 11146'!P20</f>
        <v>0</v>
      </c>
      <c r="F13" s="159">
        <f>'SO 11146'!S20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48"/>
      <c r="C14" s="148"/>
      <c r="D14" s="148"/>
      <c r="E14" s="147"/>
      <c r="F14" s="147"/>
    </row>
    <row r="15" spans="1:26" x14ac:dyDescent="0.25">
      <c r="A15" s="2" t="s">
        <v>68</v>
      </c>
      <c r="B15" s="158"/>
      <c r="C15" s="156"/>
      <c r="D15" s="156"/>
      <c r="E15" s="157"/>
      <c r="F15" s="157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69</v>
      </c>
      <c r="B16" s="156">
        <f>'SO 11146'!L37</f>
        <v>0</v>
      </c>
      <c r="C16" s="156">
        <f>'SO 11146'!M37</f>
        <v>0</v>
      </c>
      <c r="D16" s="156">
        <f>'SO 11146'!I37</f>
        <v>0</v>
      </c>
      <c r="E16" s="157">
        <f>'SO 11146'!P37</f>
        <v>18.2</v>
      </c>
      <c r="F16" s="157">
        <f>'SO 11146'!S37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70</v>
      </c>
      <c r="B17" s="156">
        <f>'SO 11146'!L43</f>
        <v>0</v>
      </c>
      <c r="C17" s="156">
        <f>'SO 11146'!M43</f>
        <v>0</v>
      </c>
      <c r="D17" s="156">
        <f>'SO 11146'!I43</f>
        <v>0</v>
      </c>
      <c r="E17" s="157">
        <f>'SO 11146'!P43</f>
        <v>0</v>
      </c>
      <c r="F17" s="157">
        <f>'SO 11146'!S43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71</v>
      </c>
      <c r="B18" s="156">
        <f>'SO 11146'!L58</f>
        <v>0</v>
      </c>
      <c r="C18" s="156">
        <f>'SO 11146'!M58</f>
        <v>0</v>
      </c>
      <c r="D18" s="156">
        <f>'SO 11146'!I58</f>
        <v>0</v>
      </c>
      <c r="E18" s="157">
        <f>'SO 11146'!P58</f>
        <v>0.09</v>
      </c>
      <c r="F18" s="157">
        <f>'SO 11146'!S58</f>
        <v>0.16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72</v>
      </c>
      <c r="B19" s="156">
        <f>'SO 11146'!L64</f>
        <v>0</v>
      </c>
      <c r="C19" s="156">
        <f>'SO 11146'!M64</f>
        <v>0</v>
      </c>
      <c r="D19" s="156">
        <f>'SO 11146'!I64</f>
        <v>0</v>
      </c>
      <c r="E19" s="157">
        <f>'SO 11146'!P64</f>
        <v>7.18</v>
      </c>
      <c r="F19" s="157">
        <f>'SO 11146'!S64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73</v>
      </c>
      <c r="B20" s="156">
        <f>'SO 11146'!L76</f>
        <v>0</v>
      </c>
      <c r="C20" s="156">
        <f>'SO 11146'!M76</f>
        <v>0</v>
      </c>
      <c r="D20" s="156">
        <f>'SO 11146'!I76</f>
        <v>0</v>
      </c>
      <c r="E20" s="157">
        <f>'SO 11146'!P76</f>
        <v>2.4500000000000002</v>
      </c>
      <c r="F20" s="157">
        <f>'SO 11146'!S76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74</v>
      </c>
      <c r="B21" s="156">
        <f>'SO 11146'!L86</f>
        <v>0</v>
      </c>
      <c r="C21" s="156">
        <f>'SO 11146'!M86</f>
        <v>0</v>
      </c>
      <c r="D21" s="156">
        <f>'SO 11146'!I86</f>
        <v>0</v>
      </c>
      <c r="E21" s="157">
        <f>'SO 11146'!P86</f>
        <v>10.88</v>
      </c>
      <c r="F21" s="157">
        <f>'SO 11146'!S86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75</v>
      </c>
      <c r="B22" s="156">
        <f>'SO 11146'!L95</f>
        <v>0</v>
      </c>
      <c r="C22" s="156">
        <f>'SO 11146'!M95</f>
        <v>0</v>
      </c>
      <c r="D22" s="156">
        <f>'SO 11146'!I95</f>
        <v>0</v>
      </c>
      <c r="E22" s="157">
        <f>'SO 11146'!P95</f>
        <v>0.43</v>
      </c>
      <c r="F22" s="157">
        <f>'SO 11146'!S95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2" t="s">
        <v>68</v>
      </c>
      <c r="B23" s="158">
        <f>'SO 11146'!L97</f>
        <v>0</v>
      </c>
      <c r="C23" s="158">
        <f>'SO 11146'!M97</f>
        <v>0</v>
      </c>
      <c r="D23" s="158">
        <f>'SO 11146'!I97</f>
        <v>0</v>
      </c>
      <c r="E23" s="159">
        <f>'SO 11146'!P97</f>
        <v>39.229999999999997</v>
      </c>
      <c r="F23" s="159">
        <f>'SO 11146'!S97</f>
        <v>0.16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2" t="s">
        <v>76</v>
      </c>
      <c r="B25" s="158">
        <f>'SO 11146'!L98</f>
        <v>0</v>
      </c>
      <c r="C25" s="158">
        <f>'SO 11146'!M98</f>
        <v>0</v>
      </c>
      <c r="D25" s="158">
        <f>'SO 11146'!I98</f>
        <v>0</v>
      </c>
      <c r="E25" s="159">
        <f>'SO 11146'!P98</f>
        <v>39.229999999999997</v>
      </c>
      <c r="F25" s="159">
        <f>'SO 11146'!S98</f>
        <v>0.16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workbookViewId="0">
      <pane ySplit="8" topLeftCell="A85" activePane="bottomLeft" state="frozen"/>
      <selection pane="bottomLeft" activeCell="G89" sqref="G89:H94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23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26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77</v>
      </c>
      <c r="B8" s="163" t="s">
        <v>78</v>
      </c>
      <c r="C8" s="163" t="s">
        <v>79</v>
      </c>
      <c r="D8" s="163" t="s">
        <v>80</v>
      </c>
      <c r="E8" s="163" t="s">
        <v>81</v>
      </c>
      <c r="F8" s="163" t="s">
        <v>82</v>
      </c>
      <c r="G8" s="163" t="s">
        <v>54</v>
      </c>
      <c r="H8" s="163" t="s">
        <v>55</v>
      </c>
      <c r="I8" s="163" t="s">
        <v>83</v>
      </c>
      <c r="J8" s="163"/>
      <c r="K8" s="163"/>
      <c r="L8" s="163"/>
      <c r="M8" s="163"/>
      <c r="N8" s="163"/>
      <c r="O8" s="163"/>
      <c r="P8" s="163" t="s">
        <v>84</v>
      </c>
      <c r="Q8" s="160"/>
      <c r="R8" s="160"/>
      <c r="S8" s="163" t="s">
        <v>85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86</v>
      </c>
      <c r="C11" s="171" t="s">
        <v>87</v>
      </c>
      <c r="D11" s="167" t="s">
        <v>88</v>
      </c>
      <c r="E11" s="167" t="s">
        <v>89</v>
      </c>
      <c r="F11" s="168">
        <v>644.21299999999997</v>
      </c>
      <c r="G11" s="169"/>
      <c r="H11" s="169"/>
      <c r="I11" s="169">
        <f>ROUND(F11*(G11+H11),2)</f>
        <v>0</v>
      </c>
      <c r="J11" s="167">
        <f>ROUND(F11*(N11),2)</f>
        <v>908.34</v>
      </c>
      <c r="K11" s="1">
        <f>ROUND(F11*(O11),2)</f>
        <v>0</v>
      </c>
      <c r="L11" s="1">
        <f>ROUND(F11*(G11+H11),2)</f>
        <v>0</v>
      </c>
      <c r="M11" s="1"/>
      <c r="N11" s="1">
        <v>1.41</v>
      </c>
      <c r="O11" s="1"/>
      <c r="P11" s="166">
        <f>ROUND(F11*(R11),3)</f>
        <v>0</v>
      </c>
      <c r="Q11" s="172"/>
      <c r="R11" s="172">
        <v>0</v>
      </c>
      <c r="S11" s="166">
        <f>ROUND(F11*(X11),3)</f>
        <v>0</v>
      </c>
      <c r="X11">
        <v>0</v>
      </c>
      <c r="Z11">
        <v>0</v>
      </c>
    </row>
    <row r="12" spans="1:26" ht="35.1" customHeight="1" x14ac:dyDescent="0.25">
      <c r="A12" s="170"/>
      <c r="B12" s="167" t="s">
        <v>86</v>
      </c>
      <c r="C12" s="171" t="s">
        <v>90</v>
      </c>
      <c r="D12" s="167" t="s">
        <v>91</v>
      </c>
      <c r="E12" s="167" t="s">
        <v>89</v>
      </c>
      <c r="F12" s="168">
        <v>644.21299999999997</v>
      </c>
      <c r="G12" s="169"/>
      <c r="H12" s="169"/>
      <c r="I12" s="169">
        <f>ROUND(F12*(G12+H12),2)</f>
        <v>0</v>
      </c>
      <c r="J12" s="167">
        <f>ROUND(F12*(N12),2)</f>
        <v>669.98</v>
      </c>
      <c r="K12" s="1">
        <f>ROUND(F12*(O12),2)</f>
        <v>0</v>
      </c>
      <c r="L12" s="1">
        <f>ROUND(F12*(G12+H12),2)</f>
        <v>0</v>
      </c>
      <c r="M12" s="1"/>
      <c r="N12" s="1">
        <v>1.04</v>
      </c>
      <c r="O12" s="1"/>
      <c r="P12" s="166">
        <f>ROUND(F12*(R12),3)</f>
        <v>0</v>
      </c>
      <c r="Q12" s="172"/>
      <c r="R12" s="172">
        <v>0</v>
      </c>
      <c r="S12" s="166">
        <f>ROUND(F12*(X12),3)</f>
        <v>0</v>
      </c>
      <c r="X12">
        <v>0</v>
      </c>
      <c r="Z12">
        <v>0</v>
      </c>
    </row>
    <row r="13" spans="1:26" ht="24.95" customHeight="1" x14ac:dyDescent="0.25">
      <c r="A13" s="170"/>
      <c r="B13" s="167" t="s">
        <v>92</v>
      </c>
      <c r="C13" s="171" t="s">
        <v>93</v>
      </c>
      <c r="D13" s="167" t="s">
        <v>94</v>
      </c>
      <c r="E13" s="167" t="s">
        <v>89</v>
      </c>
      <c r="F13" s="168">
        <v>644.21299999999997</v>
      </c>
      <c r="G13" s="169"/>
      <c r="H13" s="169"/>
      <c r="I13" s="169">
        <f>ROUND(F13*(G13+H13),2)</f>
        <v>0</v>
      </c>
      <c r="J13" s="167">
        <f>ROUND(F13*(N13),2)</f>
        <v>566.91</v>
      </c>
      <c r="K13" s="1">
        <f>ROUND(F13*(O13),2)</f>
        <v>0</v>
      </c>
      <c r="L13" s="1">
        <f>ROUND(F13*(G13+H13),2)</f>
        <v>0</v>
      </c>
      <c r="M13" s="1"/>
      <c r="N13" s="1">
        <v>0.88</v>
      </c>
      <c r="O13" s="1"/>
      <c r="P13" s="166">
        <f>ROUND(F13*(R13),3)</f>
        <v>0</v>
      </c>
      <c r="Q13" s="172"/>
      <c r="R13" s="172">
        <v>0</v>
      </c>
      <c r="S13" s="166">
        <f>ROUND(F13*(X13),3)</f>
        <v>0</v>
      </c>
      <c r="X13">
        <v>0</v>
      </c>
      <c r="Z13">
        <v>0</v>
      </c>
    </row>
    <row r="14" spans="1:26" x14ac:dyDescent="0.25">
      <c r="A14" s="155"/>
      <c r="B14" s="155"/>
      <c r="C14" s="155"/>
      <c r="D14" s="155" t="s">
        <v>66</v>
      </c>
      <c r="E14" s="155"/>
      <c r="F14" s="166"/>
      <c r="G14" s="158">
        <f>ROUND((SUM(L10:L13))/1,2)</f>
        <v>0</v>
      </c>
      <c r="H14" s="158">
        <f>ROUND((SUM(M10:M13))/1,2)</f>
        <v>0</v>
      </c>
      <c r="I14" s="158">
        <f>ROUND((SUM(I10:I13))/1,2)</f>
        <v>0</v>
      </c>
      <c r="J14" s="155"/>
      <c r="K14" s="155"/>
      <c r="L14" s="155">
        <f>ROUND((SUM(L10:L13))/1,2)</f>
        <v>0</v>
      </c>
      <c r="M14" s="155">
        <f>ROUND((SUM(M10:M13))/1,2)</f>
        <v>0</v>
      </c>
      <c r="N14" s="155"/>
      <c r="O14" s="155"/>
      <c r="P14" s="173">
        <f>ROUND((SUM(P10:P13))/1,2)</f>
        <v>0</v>
      </c>
      <c r="Q14" s="152"/>
      <c r="R14" s="152"/>
      <c r="S14" s="173">
        <f>ROUND((SUM(S10:S13))/1,2)</f>
        <v>0</v>
      </c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"/>
      <c r="C15" s="1"/>
      <c r="D15" s="1"/>
      <c r="E15" s="1"/>
      <c r="F15" s="162"/>
      <c r="G15" s="148"/>
      <c r="H15" s="148"/>
      <c r="I15" s="148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155" t="s">
        <v>67</v>
      </c>
      <c r="E16" s="155"/>
      <c r="F16" s="166"/>
      <c r="G16" s="156"/>
      <c r="H16" s="156"/>
      <c r="I16" s="156"/>
      <c r="J16" s="155"/>
      <c r="K16" s="155"/>
      <c r="L16" s="155"/>
      <c r="M16" s="155"/>
      <c r="N16" s="155"/>
      <c r="O16" s="155"/>
      <c r="P16" s="155"/>
      <c r="Q16" s="152"/>
      <c r="R16" s="152"/>
      <c r="S16" s="155"/>
      <c r="T16" s="152"/>
      <c r="U16" s="152"/>
      <c r="V16" s="152"/>
      <c r="W16" s="152"/>
      <c r="X16" s="152"/>
      <c r="Y16" s="152"/>
      <c r="Z16" s="152"/>
    </row>
    <row r="17" spans="1:26" ht="24.95" customHeight="1" x14ac:dyDescent="0.25">
      <c r="A17" s="170"/>
      <c r="B17" s="167" t="s">
        <v>86</v>
      </c>
      <c r="C17" s="171" t="s">
        <v>95</v>
      </c>
      <c r="D17" s="167" t="s">
        <v>96</v>
      </c>
      <c r="E17" s="167" t="s">
        <v>97</v>
      </c>
      <c r="F17" s="168">
        <v>33.137999999999998</v>
      </c>
      <c r="G17" s="169"/>
      <c r="H17" s="169"/>
      <c r="I17" s="169">
        <f>ROUND(F17*(G17+H17),2)</f>
        <v>0</v>
      </c>
      <c r="J17" s="167">
        <f>ROUND(F17*(N17),2)</f>
        <v>1950.17</v>
      </c>
      <c r="K17" s="1">
        <f>ROUND(F17*(O17),2)</f>
        <v>0</v>
      </c>
      <c r="L17" s="1">
        <f>ROUND(F17*(G17+H17),2)</f>
        <v>0</v>
      </c>
      <c r="M17" s="1"/>
      <c r="N17" s="1">
        <v>58.85</v>
      </c>
      <c r="O17" s="1"/>
      <c r="P17" s="166">
        <f>ROUND(F17*(R17),3)</f>
        <v>0</v>
      </c>
      <c r="Q17" s="172"/>
      <c r="R17" s="172">
        <v>0</v>
      </c>
      <c r="S17" s="166">
        <f>ROUND(F17*(X17),3)</f>
        <v>0</v>
      </c>
      <c r="X17">
        <v>0</v>
      </c>
      <c r="Z17">
        <v>0</v>
      </c>
    </row>
    <row r="18" spans="1:26" x14ac:dyDescent="0.25">
      <c r="A18" s="155"/>
      <c r="B18" s="155"/>
      <c r="C18" s="155"/>
      <c r="D18" s="155" t="s">
        <v>67</v>
      </c>
      <c r="E18" s="155"/>
      <c r="F18" s="166"/>
      <c r="G18" s="158">
        <f>ROUND((SUM(L16:L17))/1,2)</f>
        <v>0</v>
      </c>
      <c r="H18" s="158">
        <f>ROUND((SUM(M16:M17))/1,2)</f>
        <v>0</v>
      </c>
      <c r="I18" s="158">
        <f>ROUND((SUM(I16:I17))/1,2)</f>
        <v>0</v>
      </c>
      <c r="J18" s="155"/>
      <c r="K18" s="155"/>
      <c r="L18" s="155">
        <f>ROUND((SUM(L16:L17))/1,2)</f>
        <v>0</v>
      </c>
      <c r="M18" s="155">
        <f>ROUND((SUM(M16:M17))/1,2)</f>
        <v>0</v>
      </c>
      <c r="N18" s="155"/>
      <c r="O18" s="155"/>
      <c r="P18" s="173">
        <f>ROUND((SUM(P16:P17))/1,2)</f>
        <v>0</v>
      </c>
      <c r="Q18" s="152"/>
      <c r="R18" s="152"/>
      <c r="S18" s="173">
        <f>ROUND((SUM(S16:S17))/1,2)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2" t="s">
        <v>65</v>
      </c>
      <c r="E20" s="155"/>
      <c r="F20" s="166"/>
      <c r="G20" s="158">
        <f>ROUND((SUM(L9:L19))/2,2)</f>
        <v>0</v>
      </c>
      <c r="H20" s="158">
        <f>ROUND((SUM(M9:M19))/2,2)</f>
        <v>0</v>
      </c>
      <c r="I20" s="158">
        <f>ROUND((SUM(I9:I19))/2,2)</f>
        <v>0</v>
      </c>
      <c r="J20" s="156"/>
      <c r="K20" s="155"/>
      <c r="L20" s="156">
        <f>ROUND((SUM(L9:L19))/2,2)</f>
        <v>0</v>
      </c>
      <c r="M20" s="156">
        <f>ROUND((SUM(M9:M19))/2,2)</f>
        <v>0</v>
      </c>
      <c r="N20" s="155"/>
      <c r="O20" s="155"/>
      <c r="P20" s="173">
        <f>ROUND((SUM(P9:P19))/2,2)</f>
        <v>0</v>
      </c>
      <c r="S20" s="173">
        <f>ROUND((SUM(S9:S19))/2,2)</f>
        <v>0</v>
      </c>
    </row>
    <row r="21" spans="1:26" x14ac:dyDescent="0.25">
      <c r="A21" s="1"/>
      <c r="B21" s="1"/>
      <c r="C21" s="1"/>
      <c r="D21" s="1"/>
      <c r="E21" s="1"/>
      <c r="F21" s="162"/>
      <c r="G21" s="148"/>
      <c r="H21" s="148"/>
      <c r="I21" s="148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5"/>
      <c r="B22" s="155"/>
      <c r="C22" s="155"/>
      <c r="D22" s="2" t="s">
        <v>68</v>
      </c>
      <c r="E22" s="155"/>
      <c r="F22" s="166"/>
      <c r="G22" s="156"/>
      <c r="H22" s="156"/>
      <c r="I22" s="156"/>
      <c r="J22" s="155"/>
      <c r="K22" s="155"/>
      <c r="L22" s="155"/>
      <c r="M22" s="155"/>
      <c r="N22" s="155"/>
      <c r="O22" s="155"/>
      <c r="P22" s="155"/>
      <c r="Q22" s="152"/>
      <c r="R22" s="152"/>
      <c r="S22" s="155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/>
      <c r="B23" s="155"/>
      <c r="C23" s="155"/>
      <c r="D23" s="155" t="s">
        <v>69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ht="24.95" customHeight="1" x14ac:dyDescent="0.25">
      <c r="A24" s="170"/>
      <c r="B24" s="167" t="s">
        <v>98</v>
      </c>
      <c r="C24" s="171" t="s">
        <v>99</v>
      </c>
      <c r="D24" s="167" t="s">
        <v>100</v>
      </c>
      <c r="E24" s="167" t="s">
        <v>101</v>
      </c>
      <c r="F24" s="168">
        <v>72.48</v>
      </c>
      <c r="G24" s="169"/>
      <c r="H24" s="169"/>
      <c r="I24" s="169">
        <f t="shared" ref="I24:I36" si="0">ROUND(F24*(G24+H24),2)</f>
        <v>0</v>
      </c>
      <c r="J24" s="167">
        <f t="shared" ref="J24:J36" si="1">ROUND(F24*(N24),2)</f>
        <v>262.38</v>
      </c>
      <c r="K24" s="1">
        <f t="shared" ref="K24:K36" si="2">ROUND(F24*(O24),2)</f>
        <v>0</v>
      </c>
      <c r="L24" s="1">
        <f t="shared" ref="L24:L31" si="3">ROUND(F24*(G24+H24),2)</f>
        <v>0</v>
      </c>
      <c r="M24" s="1"/>
      <c r="N24" s="1">
        <v>3.62</v>
      </c>
      <c r="O24" s="1"/>
      <c r="P24" s="166">
        <f t="shared" ref="P24:P36" si="4">ROUND(F24*(R24),3)</f>
        <v>0</v>
      </c>
      <c r="Q24" s="172"/>
      <c r="R24" s="172">
        <v>0</v>
      </c>
      <c r="S24" s="166">
        <f t="shared" ref="S24:S36" si="5">ROUND(F24*(X24),3)</f>
        <v>0</v>
      </c>
      <c r="X24">
        <v>0</v>
      </c>
      <c r="Z24">
        <v>0</v>
      </c>
    </row>
    <row r="25" spans="1:26" ht="24.95" customHeight="1" x14ac:dyDescent="0.25">
      <c r="A25" s="170"/>
      <c r="B25" s="167" t="s">
        <v>98</v>
      </c>
      <c r="C25" s="171" t="s">
        <v>102</v>
      </c>
      <c r="D25" s="167" t="s">
        <v>103</v>
      </c>
      <c r="E25" s="167" t="s">
        <v>101</v>
      </c>
      <c r="F25" s="168">
        <v>1009.84</v>
      </c>
      <c r="G25" s="169"/>
      <c r="H25" s="169"/>
      <c r="I25" s="169">
        <f t="shared" si="0"/>
        <v>0</v>
      </c>
      <c r="J25" s="167">
        <f t="shared" si="1"/>
        <v>908.86</v>
      </c>
      <c r="K25" s="1">
        <f t="shared" si="2"/>
        <v>0</v>
      </c>
      <c r="L25" s="1">
        <f t="shared" si="3"/>
        <v>0</v>
      </c>
      <c r="M25" s="1"/>
      <c r="N25" s="1">
        <v>0.9</v>
      </c>
      <c r="O25" s="1"/>
      <c r="P25" s="166">
        <f t="shared" si="4"/>
        <v>0</v>
      </c>
      <c r="Q25" s="172"/>
      <c r="R25" s="172">
        <v>0</v>
      </c>
      <c r="S25" s="166">
        <f t="shared" si="5"/>
        <v>0</v>
      </c>
      <c r="X25">
        <v>0</v>
      </c>
      <c r="Z25">
        <v>0</v>
      </c>
    </row>
    <row r="26" spans="1:26" ht="24.95" customHeight="1" x14ac:dyDescent="0.25">
      <c r="A26" s="170"/>
      <c r="B26" s="167" t="s">
        <v>98</v>
      </c>
      <c r="C26" s="171" t="s">
        <v>104</v>
      </c>
      <c r="D26" s="167" t="s">
        <v>105</v>
      </c>
      <c r="E26" s="167" t="s">
        <v>101</v>
      </c>
      <c r="F26" s="168">
        <v>77.680000000000007</v>
      </c>
      <c r="G26" s="169"/>
      <c r="H26" s="169"/>
      <c r="I26" s="169">
        <f t="shared" si="0"/>
        <v>0</v>
      </c>
      <c r="J26" s="167">
        <f t="shared" si="1"/>
        <v>163.9</v>
      </c>
      <c r="K26" s="1">
        <f t="shared" si="2"/>
        <v>0</v>
      </c>
      <c r="L26" s="1">
        <f t="shared" si="3"/>
        <v>0</v>
      </c>
      <c r="M26" s="1"/>
      <c r="N26" s="1">
        <v>2.11</v>
      </c>
      <c r="O26" s="1"/>
      <c r="P26" s="166">
        <f t="shared" si="4"/>
        <v>0</v>
      </c>
      <c r="Q26" s="172"/>
      <c r="R26" s="172">
        <v>0</v>
      </c>
      <c r="S26" s="166">
        <f t="shared" si="5"/>
        <v>0</v>
      </c>
      <c r="X26">
        <v>0</v>
      </c>
      <c r="Z26">
        <v>0</v>
      </c>
    </row>
    <row r="27" spans="1:26" ht="50.1" customHeight="1" x14ac:dyDescent="0.25">
      <c r="A27" s="170"/>
      <c r="B27" s="167" t="s">
        <v>98</v>
      </c>
      <c r="C27" s="171" t="s">
        <v>106</v>
      </c>
      <c r="D27" s="167" t="s">
        <v>107</v>
      </c>
      <c r="E27" s="167" t="s">
        <v>108</v>
      </c>
      <c r="F27" s="168">
        <v>14.619</v>
      </c>
      <c r="G27" s="169"/>
      <c r="H27" s="169"/>
      <c r="I27" s="169">
        <f t="shared" si="0"/>
        <v>0</v>
      </c>
      <c r="J27" s="167">
        <f t="shared" si="1"/>
        <v>322.5</v>
      </c>
      <c r="K27" s="1">
        <f t="shared" si="2"/>
        <v>0</v>
      </c>
      <c r="L27" s="1">
        <f t="shared" si="3"/>
        <v>0</v>
      </c>
      <c r="M27" s="1"/>
      <c r="N27" s="1">
        <v>22.06</v>
      </c>
      <c r="O27" s="1"/>
      <c r="P27" s="166">
        <f t="shared" si="4"/>
        <v>0.34399999999999997</v>
      </c>
      <c r="Q27" s="172"/>
      <c r="R27" s="172">
        <v>2.3550000000000001E-2</v>
      </c>
      <c r="S27" s="166">
        <f t="shared" si="5"/>
        <v>0</v>
      </c>
      <c r="X27">
        <v>0</v>
      </c>
      <c r="Z27">
        <v>0</v>
      </c>
    </row>
    <row r="28" spans="1:26" ht="24.95" customHeight="1" x14ac:dyDescent="0.25">
      <c r="A28" s="170"/>
      <c r="B28" s="167" t="s">
        <v>98</v>
      </c>
      <c r="C28" s="171" t="s">
        <v>109</v>
      </c>
      <c r="D28" s="167" t="s">
        <v>110</v>
      </c>
      <c r="E28" s="167" t="s">
        <v>111</v>
      </c>
      <c r="F28" s="168">
        <v>4.5</v>
      </c>
      <c r="G28" s="174"/>
      <c r="H28" s="174"/>
      <c r="I28" s="174">
        <f t="shared" si="0"/>
        <v>0</v>
      </c>
      <c r="J28" s="167">
        <f t="shared" si="1"/>
        <v>379.3</v>
      </c>
      <c r="K28" s="1">
        <f t="shared" si="2"/>
        <v>0</v>
      </c>
      <c r="L28" s="1">
        <f t="shared" si="3"/>
        <v>0</v>
      </c>
      <c r="M28" s="1"/>
      <c r="N28" s="1">
        <v>84.288494482040406</v>
      </c>
      <c r="O28" s="1"/>
      <c r="P28" s="166">
        <f t="shared" si="4"/>
        <v>0</v>
      </c>
      <c r="Q28" s="172"/>
      <c r="R28" s="172">
        <v>0</v>
      </c>
      <c r="S28" s="166">
        <f t="shared" si="5"/>
        <v>0</v>
      </c>
      <c r="X28">
        <v>0</v>
      </c>
      <c r="Z28">
        <v>0</v>
      </c>
    </row>
    <row r="29" spans="1:26" ht="24.95" customHeight="1" x14ac:dyDescent="0.25">
      <c r="A29" s="170"/>
      <c r="B29" s="167" t="s">
        <v>112</v>
      </c>
      <c r="C29" s="171" t="s">
        <v>113</v>
      </c>
      <c r="D29" s="167" t="s">
        <v>114</v>
      </c>
      <c r="E29" s="167" t="s">
        <v>89</v>
      </c>
      <c r="F29" s="168">
        <v>554.63499999999999</v>
      </c>
      <c r="G29" s="169"/>
      <c r="H29" s="169"/>
      <c r="I29" s="169">
        <f t="shared" si="0"/>
        <v>0</v>
      </c>
      <c r="J29" s="167">
        <f t="shared" si="1"/>
        <v>1381.04</v>
      </c>
      <c r="K29" s="1">
        <f t="shared" si="2"/>
        <v>0</v>
      </c>
      <c r="L29" s="1">
        <f t="shared" si="3"/>
        <v>0</v>
      </c>
      <c r="M29" s="1"/>
      <c r="N29" s="1">
        <v>2.4900000000000002</v>
      </c>
      <c r="O29" s="1"/>
      <c r="P29" s="166">
        <f t="shared" si="4"/>
        <v>0</v>
      </c>
      <c r="Q29" s="172"/>
      <c r="R29" s="172">
        <v>0</v>
      </c>
      <c r="S29" s="166">
        <f t="shared" si="5"/>
        <v>0</v>
      </c>
      <c r="X29">
        <v>0</v>
      </c>
      <c r="Z29">
        <v>0</v>
      </c>
    </row>
    <row r="30" spans="1:26" ht="24.95" customHeight="1" x14ac:dyDescent="0.25">
      <c r="A30" s="170"/>
      <c r="B30" s="167" t="s">
        <v>112</v>
      </c>
      <c r="C30" s="171" t="s">
        <v>115</v>
      </c>
      <c r="D30" s="167" t="s">
        <v>116</v>
      </c>
      <c r="E30" s="167" t="s">
        <v>89</v>
      </c>
      <c r="F30" s="168">
        <v>14.5</v>
      </c>
      <c r="G30" s="169"/>
      <c r="H30" s="169"/>
      <c r="I30" s="169">
        <f t="shared" si="0"/>
        <v>0</v>
      </c>
      <c r="J30" s="167">
        <f t="shared" si="1"/>
        <v>115.71</v>
      </c>
      <c r="K30" s="1">
        <f t="shared" si="2"/>
        <v>0</v>
      </c>
      <c r="L30" s="1">
        <f t="shared" si="3"/>
        <v>0</v>
      </c>
      <c r="M30" s="1"/>
      <c r="N30" s="1">
        <v>7.98</v>
      </c>
      <c r="O30" s="1"/>
      <c r="P30" s="166">
        <f t="shared" si="4"/>
        <v>0</v>
      </c>
      <c r="Q30" s="172"/>
      <c r="R30" s="172">
        <v>0</v>
      </c>
      <c r="S30" s="166">
        <f t="shared" si="5"/>
        <v>0</v>
      </c>
      <c r="X30">
        <v>0</v>
      </c>
      <c r="Z30">
        <v>0</v>
      </c>
    </row>
    <row r="31" spans="1:26" ht="24.95" customHeight="1" x14ac:dyDescent="0.25">
      <c r="A31" s="170"/>
      <c r="B31" s="167" t="s">
        <v>112</v>
      </c>
      <c r="C31" s="171" t="s">
        <v>117</v>
      </c>
      <c r="D31" s="167" t="s">
        <v>118</v>
      </c>
      <c r="E31" s="167" t="s">
        <v>101</v>
      </c>
      <c r="F31" s="168">
        <v>514.08000000000004</v>
      </c>
      <c r="G31" s="169"/>
      <c r="H31" s="169"/>
      <c r="I31" s="169">
        <f t="shared" si="0"/>
        <v>0</v>
      </c>
      <c r="J31" s="167">
        <f t="shared" si="1"/>
        <v>426.69</v>
      </c>
      <c r="K31" s="1">
        <f t="shared" si="2"/>
        <v>0</v>
      </c>
      <c r="L31" s="1">
        <f t="shared" si="3"/>
        <v>0</v>
      </c>
      <c r="M31" s="1"/>
      <c r="N31" s="1">
        <v>0.83</v>
      </c>
      <c r="O31" s="1"/>
      <c r="P31" s="166">
        <f t="shared" si="4"/>
        <v>0</v>
      </c>
      <c r="Q31" s="172"/>
      <c r="R31" s="172">
        <v>0</v>
      </c>
      <c r="S31" s="166">
        <f t="shared" si="5"/>
        <v>0</v>
      </c>
      <c r="X31">
        <v>0</v>
      </c>
      <c r="Z31">
        <v>0</v>
      </c>
    </row>
    <row r="32" spans="1:26" ht="24.95" customHeight="1" x14ac:dyDescent="0.25">
      <c r="A32" s="170"/>
      <c r="B32" s="167" t="s">
        <v>119</v>
      </c>
      <c r="C32" s="171" t="s">
        <v>120</v>
      </c>
      <c r="D32" s="167" t="s">
        <v>121</v>
      </c>
      <c r="E32" s="167" t="s">
        <v>108</v>
      </c>
      <c r="F32" s="168">
        <v>1.131</v>
      </c>
      <c r="G32" s="169"/>
      <c r="H32" s="169"/>
      <c r="I32" s="169">
        <f t="shared" si="0"/>
        <v>0</v>
      </c>
      <c r="J32" s="167">
        <f t="shared" si="1"/>
        <v>194.07</v>
      </c>
      <c r="K32" s="1">
        <f t="shared" si="2"/>
        <v>0</v>
      </c>
      <c r="L32" s="1"/>
      <c r="M32" s="1">
        <f>ROUND(F32*(G32+H32),2)</f>
        <v>0</v>
      </c>
      <c r="N32" s="1">
        <v>171.59</v>
      </c>
      <c r="O32" s="1"/>
      <c r="P32" s="166">
        <f t="shared" si="4"/>
        <v>0.622</v>
      </c>
      <c r="Q32" s="172"/>
      <c r="R32" s="172">
        <v>0.55000000000000004</v>
      </c>
      <c r="S32" s="166">
        <f t="shared" si="5"/>
        <v>0</v>
      </c>
      <c r="X32">
        <v>0</v>
      </c>
      <c r="Z32">
        <v>0</v>
      </c>
    </row>
    <row r="33" spans="1:26" ht="24.95" customHeight="1" x14ac:dyDescent="0.25">
      <c r="A33" s="170"/>
      <c r="B33" s="167" t="s">
        <v>119</v>
      </c>
      <c r="C33" s="171" t="s">
        <v>122</v>
      </c>
      <c r="D33" s="167" t="s">
        <v>123</v>
      </c>
      <c r="E33" s="167" t="s">
        <v>108</v>
      </c>
      <c r="F33" s="168">
        <v>4.4429999999999996</v>
      </c>
      <c r="G33" s="169"/>
      <c r="H33" s="169"/>
      <c r="I33" s="169">
        <f t="shared" si="0"/>
        <v>0</v>
      </c>
      <c r="J33" s="167">
        <f t="shared" si="1"/>
        <v>776.64</v>
      </c>
      <c r="K33" s="1">
        <f t="shared" si="2"/>
        <v>0</v>
      </c>
      <c r="L33" s="1"/>
      <c r="M33" s="1">
        <f>ROUND(F33*(G33+H33),2)</f>
        <v>0</v>
      </c>
      <c r="N33" s="1">
        <v>174.8</v>
      </c>
      <c r="O33" s="1"/>
      <c r="P33" s="166">
        <f t="shared" si="4"/>
        <v>2.444</v>
      </c>
      <c r="Q33" s="172"/>
      <c r="R33" s="172">
        <v>0.55000000000000004</v>
      </c>
      <c r="S33" s="166">
        <f t="shared" si="5"/>
        <v>0</v>
      </c>
      <c r="X33">
        <v>0</v>
      </c>
      <c r="Z33">
        <v>0</v>
      </c>
    </row>
    <row r="34" spans="1:26" ht="24.95" customHeight="1" x14ac:dyDescent="0.25">
      <c r="A34" s="170"/>
      <c r="B34" s="167" t="s">
        <v>119</v>
      </c>
      <c r="C34" s="171" t="s">
        <v>124</v>
      </c>
      <c r="D34" s="167" t="s">
        <v>125</v>
      </c>
      <c r="E34" s="167" t="s">
        <v>108</v>
      </c>
      <c r="F34" s="168">
        <v>0.95699999999999996</v>
      </c>
      <c r="G34" s="169"/>
      <c r="H34" s="169"/>
      <c r="I34" s="169">
        <f t="shared" si="0"/>
        <v>0</v>
      </c>
      <c r="J34" s="167">
        <f t="shared" si="1"/>
        <v>166.03</v>
      </c>
      <c r="K34" s="1">
        <f t="shared" si="2"/>
        <v>0</v>
      </c>
      <c r="L34" s="1"/>
      <c r="M34" s="1">
        <f>ROUND(F34*(G34+H34),2)</f>
        <v>0</v>
      </c>
      <c r="N34" s="1">
        <v>173.49</v>
      </c>
      <c r="O34" s="1"/>
      <c r="P34" s="166">
        <f t="shared" si="4"/>
        <v>0.52600000000000002</v>
      </c>
      <c r="Q34" s="172"/>
      <c r="R34" s="172">
        <v>0.55000000000000004</v>
      </c>
      <c r="S34" s="166">
        <f t="shared" si="5"/>
        <v>0</v>
      </c>
      <c r="X34">
        <v>0</v>
      </c>
      <c r="Z34">
        <v>0</v>
      </c>
    </row>
    <row r="35" spans="1:26" ht="24.95" customHeight="1" x14ac:dyDescent="0.25">
      <c r="A35" s="170"/>
      <c r="B35" s="167" t="s">
        <v>119</v>
      </c>
      <c r="C35" s="171" t="s">
        <v>126</v>
      </c>
      <c r="D35" s="167" t="s">
        <v>127</v>
      </c>
      <c r="E35" s="167" t="s">
        <v>89</v>
      </c>
      <c r="F35" s="168">
        <v>15.95</v>
      </c>
      <c r="G35" s="169"/>
      <c r="H35" s="169"/>
      <c r="I35" s="169">
        <f t="shared" si="0"/>
        <v>0</v>
      </c>
      <c r="J35" s="167">
        <f t="shared" si="1"/>
        <v>112.13</v>
      </c>
      <c r="K35" s="1">
        <f t="shared" si="2"/>
        <v>0</v>
      </c>
      <c r="L35" s="1"/>
      <c r="M35" s="1">
        <f>ROUND(F35*(G35+H35),2)</f>
        <v>0</v>
      </c>
      <c r="N35" s="1">
        <v>7.03</v>
      </c>
      <c r="O35" s="1"/>
      <c r="P35" s="166">
        <f t="shared" si="4"/>
        <v>8.7729999999999997</v>
      </c>
      <c r="Q35" s="172"/>
      <c r="R35" s="172">
        <v>0.55000000000000004</v>
      </c>
      <c r="S35" s="166">
        <f t="shared" si="5"/>
        <v>0</v>
      </c>
      <c r="X35">
        <v>0</v>
      </c>
      <c r="Z35">
        <v>0</v>
      </c>
    </row>
    <row r="36" spans="1:26" ht="24.95" customHeight="1" x14ac:dyDescent="0.25">
      <c r="A36" s="170"/>
      <c r="B36" s="167" t="s">
        <v>119</v>
      </c>
      <c r="C36" s="171" t="s">
        <v>128</v>
      </c>
      <c r="D36" s="167" t="s">
        <v>129</v>
      </c>
      <c r="E36" s="167" t="s">
        <v>89</v>
      </c>
      <c r="F36" s="168">
        <v>610.1</v>
      </c>
      <c r="G36" s="169"/>
      <c r="H36" s="169"/>
      <c r="I36" s="169">
        <f t="shared" si="0"/>
        <v>0</v>
      </c>
      <c r="J36" s="167">
        <f t="shared" si="1"/>
        <v>3599.59</v>
      </c>
      <c r="K36" s="1">
        <f t="shared" si="2"/>
        <v>0</v>
      </c>
      <c r="L36" s="1"/>
      <c r="M36" s="1">
        <f>ROUND(F36*(G36+H36),2)</f>
        <v>0</v>
      </c>
      <c r="N36" s="1">
        <v>5.9</v>
      </c>
      <c r="O36" s="1"/>
      <c r="P36" s="166">
        <f t="shared" si="4"/>
        <v>5.4909999999999997</v>
      </c>
      <c r="Q36" s="172"/>
      <c r="R36" s="172">
        <v>8.9999999999999993E-3</v>
      </c>
      <c r="S36" s="166">
        <f t="shared" si="5"/>
        <v>0</v>
      </c>
      <c r="X36">
        <v>0</v>
      </c>
      <c r="Z36">
        <v>0</v>
      </c>
    </row>
    <row r="37" spans="1:26" x14ac:dyDescent="0.25">
      <c r="A37" s="155"/>
      <c r="B37" s="155"/>
      <c r="C37" s="155"/>
      <c r="D37" s="155" t="s">
        <v>69</v>
      </c>
      <c r="E37" s="155"/>
      <c r="F37" s="166"/>
      <c r="G37" s="158">
        <f>ROUND((SUM(L23:L36))/1,2)</f>
        <v>0</v>
      </c>
      <c r="H37" s="158">
        <f>ROUND((SUM(M23:M36))/1,2)</f>
        <v>0</v>
      </c>
      <c r="I37" s="158">
        <f>ROUND((SUM(I23:I36))/1,2)</f>
        <v>0</v>
      </c>
      <c r="J37" s="155"/>
      <c r="K37" s="155"/>
      <c r="L37" s="155">
        <f>ROUND((SUM(L23:L36))/1,2)</f>
        <v>0</v>
      </c>
      <c r="M37" s="155">
        <f>ROUND((SUM(M23:M36))/1,2)</f>
        <v>0</v>
      </c>
      <c r="N37" s="155"/>
      <c r="O37" s="155"/>
      <c r="P37" s="173">
        <f>ROUND((SUM(P23:P36))/1,2)</f>
        <v>18.2</v>
      </c>
      <c r="Q37" s="152"/>
      <c r="R37" s="152"/>
      <c r="S37" s="173">
        <f>ROUND((SUM(S23:S36))/1,2)</f>
        <v>0</v>
      </c>
      <c r="T37" s="152"/>
      <c r="U37" s="152"/>
      <c r="V37" s="152"/>
      <c r="W37" s="152"/>
      <c r="X37" s="152"/>
      <c r="Y37" s="152"/>
      <c r="Z37" s="152"/>
    </row>
    <row r="38" spans="1:26" x14ac:dyDescent="0.25">
      <c r="A38" s="1"/>
      <c r="B38" s="1"/>
      <c r="C38" s="1"/>
      <c r="D38" s="1"/>
      <c r="E38" s="1"/>
      <c r="F38" s="162"/>
      <c r="G38" s="148"/>
      <c r="H38" s="148"/>
      <c r="I38" s="148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5"/>
      <c r="B39" s="155"/>
      <c r="C39" s="155"/>
      <c r="D39" s="155" t="s">
        <v>70</v>
      </c>
      <c r="E39" s="155"/>
      <c r="F39" s="166"/>
      <c r="G39" s="156"/>
      <c r="H39" s="156"/>
      <c r="I39" s="156"/>
      <c r="J39" s="155"/>
      <c r="K39" s="155"/>
      <c r="L39" s="155"/>
      <c r="M39" s="155"/>
      <c r="N39" s="155"/>
      <c r="O39" s="155"/>
      <c r="P39" s="155"/>
      <c r="Q39" s="152"/>
      <c r="R39" s="152"/>
      <c r="S39" s="155"/>
      <c r="T39" s="152"/>
      <c r="U39" s="152"/>
      <c r="V39" s="152"/>
      <c r="W39" s="152"/>
      <c r="X39" s="152"/>
      <c r="Y39" s="152"/>
      <c r="Z39" s="152"/>
    </row>
    <row r="40" spans="1:26" ht="24.95" customHeight="1" x14ac:dyDescent="0.25">
      <c r="A40" s="170"/>
      <c r="B40" s="167" t="s">
        <v>130</v>
      </c>
      <c r="C40" s="171" t="s">
        <v>131</v>
      </c>
      <c r="D40" s="167" t="s">
        <v>132</v>
      </c>
      <c r="E40" s="167" t="s">
        <v>89</v>
      </c>
      <c r="F40" s="168">
        <v>554.63499999999999</v>
      </c>
      <c r="G40" s="169"/>
      <c r="H40" s="169"/>
      <c r="I40" s="169">
        <f>ROUND(F40*(G40+H40),2)</f>
        <v>0</v>
      </c>
      <c r="J40" s="167">
        <f>ROUND(F40*(N40),2)</f>
        <v>10576.89</v>
      </c>
      <c r="K40" s="1">
        <f>ROUND(F40*(O40),2)</f>
        <v>0</v>
      </c>
      <c r="L40" s="1">
        <f>ROUND(F40*(G40+H40),2)</f>
        <v>0</v>
      </c>
      <c r="M40" s="1"/>
      <c r="N40" s="1">
        <v>19.07</v>
      </c>
      <c r="O40" s="1"/>
      <c r="P40" s="166">
        <f>ROUND(F40*(R40),3)</f>
        <v>0</v>
      </c>
      <c r="Q40" s="172"/>
      <c r="R40" s="172">
        <v>0</v>
      </c>
      <c r="S40" s="166">
        <f>ROUND(F40*(X40),3)</f>
        <v>0</v>
      </c>
      <c r="X40">
        <v>0</v>
      </c>
      <c r="Z40">
        <v>0</v>
      </c>
    </row>
    <row r="41" spans="1:26" ht="24.95" customHeight="1" x14ac:dyDescent="0.25">
      <c r="A41" s="170"/>
      <c r="B41" s="167" t="s">
        <v>130</v>
      </c>
      <c r="C41" s="171" t="s">
        <v>133</v>
      </c>
      <c r="D41" s="167" t="s">
        <v>134</v>
      </c>
      <c r="E41" s="167" t="s">
        <v>111</v>
      </c>
      <c r="F41" s="168">
        <v>0.04</v>
      </c>
      <c r="G41" s="174"/>
      <c r="H41" s="174"/>
      <c r="I41" s="174">
        <f>ROUND(F41*(G41+H41),2)</f>
        <v>0</v>
      </c>
      <c r="J41" s="167">
        <f>ROUND(F41*(N41),2)</f>
        <v>4.2300000000000004</v>
      </c>
      <c r="K41" s="1">
        <f>ROUND(F41*(O41),2)</f>
        <v>0</v>
      </c>
      <c r="L41" s="1">
        <f>ROUND(F41*(G41+H41),2)</f>
        <v>0</v>
      </c>
      <c r="M41" s="1"/>
      <c r="N41" s="1">
        <v>105.76585124909879</v>
      </c>
      <c r="O41" s="1"/>
      <c r="P41" s="166">
        <f>ROUND(F41*(R41),3)</f>
        <v>0</v>
      </c>
      <c r="Q41" s="172"/>
      <c r="R41" s="172">
        <v>0</v>
      </c>
      <c r="S41" s="166">
        <f>ROUND(F41*(X41),3)</f>
        <v>0</v>
      </c>
      <c r="X41">
        <v>0</v>
      </c>
      <c r="Z41">
        <v>0</v>
      </c>
    </row>
    <row r="42" spans="1:26" ht="24.95" customHeight="1" x14ac:dyDescent="0.25">
      <c r="A42" s="170"/>
      <c r="B42" s="167" t="s">
        <v>112</v>
      </c>
      <c r="C42" s="171" t="s">
        <v>135</v>
      </c>
      <c r="D42" s="167" t="s">
        <v>136</v>
      </c>
      <c r="E42" s="167" t="s">
        <v>137</v>
      </c>
      <c r="F42" s="168">
        <v>78</v>
      </c>
      <c r="G42" s="169"/>
      <c r="H42" s="169"/>
      <c r="I42" s="169">
        <f>ROUND(F42*(G42+H42),2)</f>
        <v>0</v>
      </c>
      <c r="J42" s="167">
        <f>ROUND(F42*(N42),2)</f>
        <v>595.14</v>
      </c>
      <c r="K42" s="1">
        <f>ROUND(F42*(O42),2)</f>
        <v>0</v>
      </c>
      <c r="L42" s="1">
        <f>ROUND(F42*(G42+H42),2)</f>
        <v>0</v>
      </c>
      <c r="M42" s="1"/>
      <c r="N42" s="1">
        <v>7.63</v>
      </c>
      <c r="O42" s="1"/>
      <c r="P42" s="166">
        <f>ROUND(F42*(R42),3)</f>
        <v>0</v>
      </c>
      <c r="Q42" s="172"/>
      <c r="R42" s="172">
        <v>0</v>
      </c>
      <c r="S42" s="166">
        <f>ROUND(F42*(X42),3)</f>
        <v>0</v>
      </c>
      <c r="X42">
        <v>0</v>
      </c>
      <c r="Z42">
        <v>0</v>
      </c>
    </row>
    <row r="43" spans="1:26" x14ac:dyDescent="0.25">
      <c r="A43" s="155"/>
      <c r="B43" s="155"/>
      <c r="C43" s="155"/>
      <c r="D43" s="155" t="s">
        <v>70</v>
      </c>
      <c r="E43" s="155"/>
      <c r="F43" s="166"/>
      <c r="G43" s="158">
        <f>ROUND((SUM(L39:L42))/1,2)</f>
        <v>0</v>
      </c>
      <c r="H43" s="158">
        <f>ROUND((SUM(M39:M42))/1,2)</f>
        <v>0</v>
      </c>
      <c r="I43" s="158">
        <f>ROUND((SUM(I39:I42))/1,2)</f>
        <v>0</v>
      </c>
      <c r="J43" s="155"/>
      <c r="K43" s="155"/>
      <c r="L43" s="155">
        <f>ROUND((SUM(L39:L42))/1,2)</f>
        <v>0</v>
      </c>
      <c r="M43" s="155">
        <f>ROUND((SUM(M39:M42))/1,2)</f>
        <v>0</v>
      </c>
      <c r="N43" s="155"/>
      <c r="O43" s="155"/>
      <c r="P43" s="173">
        <f>ROUND((SUM(P39:P42))/1,2)</f>
        <v>0</v>
      </c>
      <c r="Q43" s="152"/>
      <c r="R43" s="152"/>
      <c r="S43" s="173">
        <f>ROUND((SUM(S39:S42))/1,2)</f>
        <v>0</v>
      </c>
      <c r="T43" s="152"/>
      <c r="U43" s="152"/>
      <c r="V43" s="152"/>
      <c r="W43" s="152"/>
      <c r="X43" s="152"/>
      <c r="Y43" s="152"/>
      <c r="Z43" s="152"/>
    </row>
    <row r="44" spans="1:26" x14ac:dyDescent="0.25">
      <c r="A44" s="1"/>
      <c r="B44" s="1"/>
      <c r="C44" s="1"/>
      <c r="D44" s="1"/>
      <c r="E44" s="1"/>
      <c r="F44" s="162"/>
      <c r="G44" s="148"/>
      <c r="H44" s="148"/>
      <c r="I44" s="148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5"/>
      <c r="B45" s="155"/>
      <c r="C45" s="155"/>
      <c r="D45" s="155" t="s">
        <v>71</v>
      </c>
      <c r="E45" s="155"/>
      <c r="F45" s="166"/>
      <c r="G45" s="156"/>
      <c r="H45" s="156"/>
      <c r="I45" s="156"/>
      <c r="J45" s="155"/>
      <c r="K45" s="155"/>
      <c r="L45" s="155"/>
      <c r="M45" s="155"/>
      <c r="N45" s="155"/>
      <c r="O45" s="155"/>
      <c r="P45" s="155"/>
      <c r="Q45" s="152"/>
      <c r="R45" s="152"/>
      <c r="S45" s="155"/>
      <c r="T45" s="152"/>
      <c r="U45" s="152"/>
      <c r="V45" s="152"/>
      <c r="W45" s="152"/>
      <c r="X45" s="152"/>
      <c r="Y45" s="152"/>
      <c r="Z45" s="152"/>
    </row>
    <row r="46" spans="1:26" ht="24.95" customHeight="1" x14ac:dyDescent="0.25">
      <c r="A46" s="170"/>
      <c r="B46" s="167" t="s">
        <v>138</v>
      </c>
      <c r="C46" s="171" t="s">
        <v>139</v>
      </c>
      <c r="D46" s="167" t="s">
        <v>140</v>
      </c>
      <c r="E46" s="167" t="s">
        <v>137</v>
      </c>
      <c r="F46" s="168">
        <v>2</v>
      </c>
      <c r="G46" s="169"/>
      <c r="H46" s="169"/>
      <c r="I46" s="169">
        <f t="shared" ref="I46:I57" si="6">ROUND(F46*(G46+H46),2)</f>
        <v>0</v>
      </c>
      <c r="J46" s="167">
        <f t="shared" ref="J46:J57" si="7">ROUND(F46*(N46),2)</f>
        <v>68.84</v>
      </c>
      <c r="K46" s="1">
        <f t="shared" ref="K46:K57" si="8">ROUND(F46*(O46),2)</f>
        <v>0</v>
      </c>
      <c r="L46" s="1">
        <f t="shared" ref="L46:L57" si="9">ROUND(F46*(G46+H46),2)</f>
        <v>0</v>
      </c>
      <c r="M46" s="1"/>
      <c r="N46" s="1">
        <v>34.42</v>
      </c>
      <c r="O46" s="1"/>
      <c r="P46" s="166">
        <f t="shared" ref="P46:P57" si="10">ROUND(F46*(R46),3)</f>
        <v>0</v>
      </c>
      <c r="Q46" s="172"/>
      <c r="R46" s="172">
        <v>0</v>
      </c>
      <c r="S46" s="166">
        <f t="shared" ref="S46:S57" si="11">ROUND(F46*(X46),3)</f>
        <v>0</v>
      </c>
      <c r="X46">
        <v>0</v>
      </c>
      <c r="Z46">
        <v>0</v>
      </c>
    </row>
    <row r="47" spans="1:26" ht="24.95" customHeight="1" x14ac:dyDescent="0.25">
      <c r="A47" s="170"/>
      <c r="B47" s="167" t="s">
        <v>141</v>
      </c>
      <c r="C47" s="171" t="s">
        <v>142</v>
      </c>
      <c r="D47" s="167" t="s">
        <v>143</v>
      </c>
      <c r="E47" s="167" t="s">
        <v>101</v>
      </c>
      <c r="F47" s="168">
        <v>58</v>
      </c>
      <c r="G47" s="169"/>
      <c r="H47" s="169"/>
      <c r="I47" s="169">
        <f t="shared" si="6"/>
        <v>0</v>
      </c>
      <c r="J47" s="167">
        <f t="shared" si="7"/>
        <v>283.62</v>
      </c>
      <c r="K47" s="1">
        <f t="shared" si="8"/>
        <v>0</v>
      </c>
      <c r="L47" s="1">
        <f t="shared" si="9"/>
        <v>0</v>
      </c>
      <c r="M47" s="1"/>
      <c r="N47" s="1">
        <v>4.8899999999999997</v>
      </c>
      <c r="O47" s="1"/>
      <c r="P47" s="166">
        <f t="shared" si="10"/>
        <v>3.3000000000000002E-2</v>
      </c>
      <c r="Q47" s="172"/>
      <c r="R47" s="172">
        <v>5.6999999999999998E-4</v>
      </c>
      <c r="S47" s="166">
        <f t="shared" si="11"/>
        <v>0</v>
      </c>
      <c r="X47">
        <v>0</v>
      </c>
      <c r="Z47">
        <v>0</v>
      </c>
    </row>
    <row r="48" spans="1:26" ht="24.95" customHeight="1" x14ac:dyDescent="0.25">
      <c r="A48" s="170"/>
      <c r="B48" s="167" t="s">
        <v>144</v>
      </c>
      <c r="C48" s="171" t="s">
        <v>145</v>
      </c>
      <c r="D48" s="167" t="s">
        <v>146</v>
      </c>
      <c r="E48" s="167" t="s">
        <v>101</v>
      </c>
      <c r="F48" s="168">
        <v>4</v>
      </c>
      <c r="G48" s="169"/>
      <c r="H48" s="169"/>
      <c r="I48" s="169">
        <f t="shared" si="6"/>
        <v>0</v>
      </c>
      <c r="J48" s="167">
        <f t="shared" si="7"/>
        <v>84.28</v>
      </c>
      <c r="K48" s="1">
        <f t="shared" si="8"/>
        <v>0</v>
      </c>
      <c r="L48" s="1">
        <f t="shared" si="9"/>
        <v>0</v>
      </c>
      <c r="M48" s="1"/>
      <c r="N48" s="1">
        <v>21.07</v>
      </c>
      <c r="O48" s="1"/>
      <c r="P48" s="166">
        <f t="shared" si="10"/>
        <v>0.06</v>
      </c>
      <c r="Q48" s="172"/>
      <c r="R48" s="172">
        <v>1.5014E-2</v>
      </c>
      <c r="S48" s="166">
        <f t="shared" si="11"/>
        <v>0</v>
      </c>
      <c r="X48">
        <v>0</v>
      </c>
      <c r="Z48">
        <v>0</v>
      </c>
    </row>
    <row r="49" spans="1:26" ht="24.95" customHeight="1" x14ac:dyDescent="0.25">
      <c r="A49" s="170"/>
      <c r="B49" s="167" t="s">
        <v>147</v>
      </c>
      <c r="C49" s="171" t="s">
        <v>148</v>
      </c>
      <c r="D49" s="167" t="s">
        <v>149</v>
      </c>
      <c r="E49" s="167" t="s">
        <v>111</v>
      </c>
      <c r="F49" s="168">
        <v>1.9</v>
      </c>
      <c r="G49" s="174"/>
      <c r="H49" s="174"/>
      <c r="I49" s="174">
        <f t="shared" si="6"/>
        <v>0</v>
      </c>
      <c r="J49" s="167">
        <f t="shared" si="7"/>
        <v>96.68</v>
      </c>
      <c r="K49" s="1">
        <f t="shared" si="8"/>
        <v>0</v>
      </c>
      <c r="L49" s="1">
        <f t="shared" si="9"/>
        <v>0</v>
      </c>
      <c r="M49" s="1"/>
      <c r="N49" s="1">
        <v>50.884570009708412</v>
      </c>
      <c r="O49" s="1"/>
      <c r="P49" s="166">
        <f t="shared" si="10"/>
        <v>0</v>
      </c>
      <c r="Q49" s="172"/>
      <c r="R49" s="172">
        <v>0</v>
      </c>
      <c r="S49" s="166">
        <f t="shared" si="11"/>
        <v>0</v>
      </c>
      <c r="X49">
        <v>0</v>
      </c>
      <c r="Z49">
        <v>0</v>
      </c>
    </row>
    <row r="50" spans="1:26" ht="24.95" customHeight="1" x14ac:dyDescent="0.25">
      <c r="A50" s="170"/>
      <c r="B50" s="167" t="s">
        <v>150</v>
      </c>
      <c r="C50" s="171" t="s">
        <v>151</v>
      </c>
      <c r="D50" s="167" t="s">
        <v>152</v>
      </c>
      <c r="E50" s="167" t="s">
        <v>137</v>
      </c>
      <c r="F50" s="168">
        <v>4</v>
      </c>
      <c r="G50" s="169"/>
      <c r="H50" s="169"/>
      <c r="I50" s="169">
        <f t="shared" si="6"/>
        <v>0</v>
      </c>
      <c r="J50" s="167">
        <f t="shared" si="7"/>
        <v>3.48</v>
      </c>
      <c r="K50" s="1">
        <f t="shared" si="8"/>
        <v>0</v>
      </c>
      <c r="L50" s="1">
        <f t="shared" si="9"/>
        <v>0</v>
      </c>
      <c r="M50" s="1"/>
      <c r="N50" s="1">
        <v>0.87</v>
      </c>
      <c r="O50" s="1"/>
      <c r="P50" s="166">
        <f t="shared" si="10"/>
        <v>0</v>
      </c>
      <c r="Q50" s="172"/>
      <c r="R50" s="172">
        <v>0</v>
      </c>
      <c r="S50" s="166">
        <f t="shared" si="11"/>
        <v>2.1000000000000001E-2</v>
      </c>
      <c r="X50">
        <v>5.1599999999999997E-3</v>
      </c>
      <c r="Z50">
        <v>0</v>
      </c>
    </row>
    <row r="51" spans="1:26" ht="24.95" customHeight="1" x14ac:dyDescent="0.25">
      <c r="A51" s="170"/>
      <c r="B51" s="167" t="s">
        <v>150</v>
      </c>
      <c r="C51" s="171" t="s">
        <v>153</v>
      </c>
      <c r="D51" s="167" t="s">
        <v>154</v>
      </c>
      <c r="E51" s="167" t="s">
        <v>101</v>
      </c>
      <c r="F51" s="168">
        <v>47</v>
      </c>
      <c r="G51" s="169"/>
      <c r="H51" s="169"/>
      <c r="I51" s="169">
        <f t="shared" si="6"/>
        <v>0</v>
      </c>
      <c r="J51" s="167">
        <f t="shared" si="7"/>
        <v>26.79</v>
      </c>
      <c r="K51" s="1">
        <f t="shared" si="8"/>
        <v>0</v>
      </c>
      <c r="L51" s="1">
        <f t="shared" si="9"/>
        <v>0</v>
      </c>
      <c r="M51" s="1"/>
      <c r="N51" s="1">
        <v>0.56999999999999995</v>
      </c>
      <c r="O51" s="1"/>
      <c r="P51" s="166">
        <f t="shared" si="10"/>
        <v>0</v>
      </c>
      <c r="Q51" s="172"/>
      <c r="R51" s="172">
        <v>0</v>
      </c>
      <c r="S51" s="166">
        <f t="shared" si="11"/>
        <v>0.13400000000000001</v>
      </c>
      <c r="X51">
        <v>2.8500000000000001E-3</v>
      </c>
      <c r="Z51">
        <v>0</v>
      </c>
    </row>
    <row r="52" spans="1:26" ht="24.95" customHeight="1" x14ac:dyDescent="0.25">
      <c r="A52" s="170"/>
      <c r="B52" s="167" t="s">
        <v>112</v>
      </c>
      <c r="C52" s="171" t="s">
        <v>155</v>
      </c>
      <c r="D52" s="167" t="s">
        <v>156</v>
      </c>
      <c r="E52" s="167" t="s">
        <v>101</v>
      </c>
      <c r="F52" s="168">
        <v>78</v>
      </c>
      <c r="G52" s="169"/>
      <c r="H52" s="169"/>
      <c r="I52" s="169">
        <f t="shared" si="6"/>
        <v>0</v>
      </c>
      <c r="J52" s="167">
        <f t="shared" si="7"/>
        <v>565.5</v>
      </c>
      <c r="K52" s="1">
        <f t="shared" si="8"/>
        <v>0</v>
      </c>
      <c r="L52" s="1">
        <f t="shared" si="9"/>
        <v>0</v>
      </c>
      <c r="M52" s="1"/>
      <c r="N52" s="1">
        <v>7.25</v>
      </c>
      <c r="O52" s="1"/>
      <c r="P52" s="166">
        <f t="shared" si="10"/>
        <v>0</v>
      </c>
      <c r="Q52" s="172"/>
      <c r="R52" s="172">
        <v>0</v>
      </c>
      <c r="S52" s="166">
        <f t="shared" si="11"/>
        <v>0</v>
      </c>
      <c r="X52">
        <v>0</v>
      </c>
      <c r="Z52">
        <v>0</v>
      </c>
    </row>
    <row r="53" spans="1:26" ht="24.95" customHeight="1" x14ac:dyDescent="0.25">
      <c r="A53" s="170"/>
      <c r="B53" s="167" t="s">
        <v>112</v>
      </c>
      <c r="C53" s="171" t="s">
        <v>157</v>
      </c>
      <c r="D53" s="167" t="s">
        <v>158</v>
      </c>
      <c r="E53" s="167" t="s">
        <v>101</v>
      </c>
      <c r="F53" s="168">
        <v>78</v>
      </c>
      <c r="G53" s="169"/>
      <c r="H53" s="169"/>
      <c r="I53" s="169">
        <f t="shared" si="6"/>
        <v>0</v>
      </c>
      <c r="J53" s="167">
        <f t="shared" si="7"/>
        <v>421.2</v>
      </c>
      <c r="K53" s="1">
        <f t="shared" si="8"/>
        <v>0</v>
      </c>
      <c r="L53" s="1">
        <f t="shared" si="9"/>
        <v>0</v>
      </c>
      <c r="M53" s="1"/>
      <c r="N53" s="1">
        <v>5.4</v>
      </c>
      <c r="O53" s="1"/>
      <c r="P53" s="166">
        <f t="shared" si="10"/>
        <v>0</v>
      </c>
      <c r="Q53" s="172"/>
      <c r="R53" s="172">
        <v>0</v>
      </c>
      <c r="S53" s="166">
        <f t="shared" si="11"/>
        <v>0</v>
      </c>
      <c r="X53">
        <v>0</v>
      </c>
      <c r="Z53">
        <v>0</v>
      </c>
    </row>
    <row r="54" spans="1:26" ht="24.95" customHeight="1" x14ac:dyDescent="0.25">
      <c r="A54" s="170"/>
      <c r="B54" s="167" t="s">
        <v>112</v>
      </c>
      <c r="C54" s="171" t="s">
        <v>159</v>
      </c>
      <c r="D54" s="167" t="s">
        <v>160</v>
      </c>
      <c r="E54" s="167" t="s">
        <v>137</v>
      </c>
      <c r="F54" s="168">
        <v>312</v>
      </c>
      <c r="G54" s="169"/>
      <c r="H54" s="169"/>
      <c r="I54" s="169">
        <f t="shared" si="6"/>
        <v>0</v>
      </c>
      <c r="J54" s="167">
        <f t="shared" si="7"/>
        <v>1154.4000000000001</v>
      </c>
      <c r="K54" s="1">
        <f t="shared" si="8"/>
        <v>0</v>
      </c>
      <c r="L54" s="1">
        <f t="shared" si="9"/>
        <v>0</v>
      </c>
      <c r="M54" s="1"/>
      <c r="N54" s="1">
        <v>3.7</v>
      </c>
      <c r="O54" s="1"/>
      <c r="P54" s="166">
        <f t="shared" si="10"/>
        <v>0</v>
      </c>
      <c r="Q54" s="172"/>
      <c r="R54" s="172">
        <v>0</v>
      </c>
      <c r="S54" s="166">
        <f t="shared" si="11"/>
        <v>0</v>
      </c>
      <c r="X54">
        <v>0</v>
      </c>
      <c r="Z54">
        <v>0</v>
      </c>
    </row>
    <row r="55" spans="1:26" ht="24.95" customHeight="1" x14ac:dyDescent="0.25">
      <c r="A55" s="170"/>
      <c r="B55" s="167" t="s">
        <v>112</v>
      </c>
      <c r="C55" s="171" t="s">
        <v>161</v>
      </c>
      <c r="D55" s="167" t="s">
        <v>162</v>
      </c>
      <c r="E55" s="167" t="s">
        <v>101</v>
      </c>
      <c r="F55" s="168">
        <v>78</v>
      </c>
      <c r="G55" s="169"/>
      <c r="H55" s="169"/>
      <c r="I55" s="169">
        <f t="shared" si="6"/>
        <v>0</v>
      </c>
      <c r="J55" s="167">
        <f t="shared" si="7"/>
        <v>1445.34</v>
      </c>
      <c r="K55" s="1">
        <f t="shared" si="8"/>
        <v>0</v>
      </c>
      <c r="L55" s="1">
        <f t="shared" si="9"/>
        <v>0</v>
      </c>
      <c r="M55" s="1"/>
      <c r="N55" s="1">
        <v>18.53</v>
      </c>
      <c r="O55" s="1"/>
      <c r="P55" s="166">
        <f t="shared" si="10"/>
        <v>0</v>
      </c>
      <c r="Q55" s="172"/>
      <c r="R55" s="172">
        <v>0</v>
      </c>
      <c r="S55" s="166">
        <f t="shared" si="11"/>
        <v>0</v>
      </c>
      <c r="X55">
        <v>0</v>
      </c>
      <c r="Z55">
        <v>0</v>
      </c>
    </row>
    <row r="56" spans="1:26" ht="24.95" customHeight="1" x14ac:dyDescent="0.25">
      <c r="A56" s="170"/>
      <c r="B56" s="167" t="s">
        <v>112</v>
      </c>
      <c r="C56" s="171" t="s">
        <v>163</v>
      </c>
      <c r="D56" s="167" t="s">
        <v>164</v>
      </c>
      <c r="E56" s="167" t="s">
        <v>137</v>
      </c>
      <c r="F56" s="168">
        <v>8</v>
      </c>
      <c r="G56" s="169"/>
      <c r="H56" s="169"/>
      <c r="I56" s="169">
        <f t="shared" si="6"/>
        <v>0</v>
      </c>
      <c r="J56" s="167">
        <f t="shared" si="7"/>
        <v>124.56</v>
      </c>
      <c r="K56" s="1">
        <f t="shared" si="8"/>
        <v>0</v>
      </c>
      <c r="L56" s="1">
        <f t="shared" si="9"/>
        <v>0</v>
      </c>
      <c r="M56" s="1"/>
      <c r="N56" s="1">
        <v>15.57</v>
      </c>
      <c r="O56" s="1"/>
      <c r="P56" s="166">
        <f t="shared" si="10"/>
        <v>0</v>
      </c>
      <c r="Q56" s="172"/>
      <c r="R56" s="172">
        <v>0</v>
      </c>
      <c r="S56" s="166">
        <f t="shared" si="11"/>
        <v>0</v>
      </c>
      <c r="X56">
        <v>0</v>
      </c>
      <c r="Z56">
        <v>0</v>
      </c>
    </row>
    <row r="57" spans="1:26" ht="24.95" customHeight="1" x14ac:dyDescent="0.25">
      <c r="A57" s="170"/>
      <c r="B57" s="167" t="s">
        <v>112</v>
      </c>
      <c r="C57" s="171" t="s">
        <v>165</v>
      </c>
      <c r="D57" s="167" t="s">
        <v>166</v>
      </c>
      <c r="E57" s="167" t="s">
        <v>101</v>
      </c>
      <c r="F57" s="168">
        <v>47</v>
      </c>
      <c r="G57" s="169"/>
      <c r="H57" s="169"/>
      <c r="I57" s="169">
        <f t="shared" si="6"/>
        <v>0</v>
      </c>
      <c r="J57" s="167">
        <f t="shared" si="7"/>
        <v>909.92</v>
      </c>
      <c r="K57" s="1">
        <f t="shared" si="8"/>
        <v>0</v>
      </c>
      <c r="L57" s="1">
        <f t="shared" si="9"/>
        <v>0</v>
      </c>
      <c r="M57" s="1"/>
      <c r="N57" s="1">
        <v>19.36</v>
      </c>
      <c r="O57" s="1"/>
      <c r="P57" s="166">
        <f t="shared" si="10"/>
        <v>0</v>
      </c>
      <c r="Q57" s="172"/>
      <c r="R57" s="172">
        <v>0</v>
      </c>
      <c r="S57" s="166">
        <f t="shared" si="11"/>
        <v>0</v>
      </c>
      <c r="X57">
        <v>0</v>
      </c>
      <c r="Z57">
        <v>0</v>
      </c>
    </row>
    <row r="58" spans="1:26" x14ac:dyDescent="0.25">
      <c r="A58" s="155"/>
      <c r="B58" s="155"/>
      <c r="C58" s="155"/>
      <c r="D58" s="155" t="s">
        <v>71</v>
      </c>
      <c r="E58" s="155"/>
      <c r="F58" s="166"/>
      <c r="G58" s="158">
        <f>ROUND((SUM(L45:L57))/1,2)</f>
        <v>0</v>
      </c>
      <c r="H58" s="158">
        <f>ROUND((SUM(M45:M57))/1,2)</f>
        <v>0</v>
      </c>
      <c r="I58" s="158">
        <f>ROUND((SUM(I45:I57))/1,2)</f>
        <v>0</v>
      </c>
      <c r="J58" s="155"/>
      <c r="K58" s="155"/>
      <c r="L58" s="155">
        <f>ROUND((SUM(L45:L57))/1,2)</f>
        <v>0</v>
      </c>
      <c r="M58" s="155">
        <f>ROUND((SUM(M45:M57))/1,2)</f>
        <v>0</v>
      </c>
      <c r="N58" s="155"/>
      <c r="O58" s="155"/>
      <c r="P58" s="173">
        <f>ROUND((SUM(P45:P57))/1,2)</f>
        <v>0.09</v>
      </c>
      <c r="Q58" s="152"/>
      <c r="R58" s="152"/>
      <c r="S58" s="173">
        <f>ROUND((SUM(S45:S57))/1,2)</f>
        <v>0.16</v>
      </c>
      <c r="T58" s="152"/>
      <c r="U58" s="152"/>
      <c r="V58" s="152"/>
      <c r="W58" s="152"/>
      <c r="X58" s="152"/>
      <c r="Y58" s="152"/>
      <c r="Z58" s="152"/>
    </row>
    <row r="59" spans="1:26" x14ac:dyDescent="0.25">
      <c r="A59" s="1"/>
      <c r="B59" s="1"/>
      <c r="C59" s="1"/>
      <c r="D59" s="1"/>
      <c r="E59" s="1"/>
      <c r="F59" s="162"/>
      <c r="G59" s="148"/>
      <c r="H59" s="148"/>
      <c r="I59" s="148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5"/>
      <c r="B60" s="155"/>
      <c r="C60" s="155"/>
      <c r="D60" s="155" t="s">
        <v>72</v>
      </c>
      <c r="E60" s="155"/>
      <c r="F60" s="166"/>
      <c r="G60" s="156"/>
      <c r="H60" s="156"/>
      <c r="I60" s="156"/>
      <c r="J60" s="155"/>
      <c r="K60" s="155"/>
      <c r="L60" s="155"/>
      <c r="M60" s="155"/>
      <c r="N60" s="155"/>
      <c r="O60" s="155"/>
      <c r="P60" s="155"/>
      <c r="Q60" s="152"/>
      <c r="R60" s="152"/>
      <c r="S60" s="155"/>
      <c r="T60" s="152"/>
      <c r="U60" s="152"/>
      <c r="V60" s="152"/>
      <c r="W60" s="152"/>
      <c r="X60" s="152"/>
      <c r="Y60" s="152"/>
      <c r="Z60" s="152"/>
    </row>
    <row r="61" spans="1:26" ht="24.95" customHeight="1" x14ac:dyDescent="0.25">
      <c r="A61" s="170"/>
      <c r="B61" s="167" t="s">
        <v>167</v>
      </c>
      <c r="C61" s="171" t="s">
        <v>168</v>
      </c>
      <c r="D61" s="167" t="s">
        <v>169</v>
      </c>
      <c r="E61" s="167" t="s">
        <v>89</v>
      </c>
      <c r="F61" s="168">
        <v>554.63499999999999</v>
      </c>
      <c r="G61" s="169"/>
      <c r="H61" s="169"/>
      <c r="I61" s="169">
        <f>ROUND(F61*(G61+H61),2)</f>
        <v>0</v>
      </c>
      <c r="J61" s="167">
        <f>ROUND(F61*(N61),2)</f>
        <v>8153.13</v>
      </c>
      <c r="K61" s="1">
        <f>ROUND(F61*(O61),2)</f>
        <v>0</v>
      </c>
      <c r="L61" s="1">
        <f>ROUND(F61*(G61+H61),2)</f>
        <v>0</v>
      </c>
      <c r="M61" s="1"/>
      <c r="N61" s="1">
        <v>14.7</v>
      </c>
      <c r="O61" s="1"/>
      <c r="P61" s="166">
        <f>ROUND(F61*(R61),3)</f>
        <v>7.1829999999999998</v>
      </c>
      <c r="Q61" s="172"/>
      <c r="R61" s="172">
        <v>1.295E-2</v>
      </c>
      <c r="S61" s="166">
        <f>ROUND(F61*(X61),3)</f>
        <v>0</v>
      </c>
      <c r="X61">
        <v>0</v>
      </c>
      <c r="Z61">
        <v>0</v>
      </c>
    </row>
    <row r="62" spans="1:26" ht="24.95" customHeight="1" x14ac:dyDescent="0.25">
      <c r="A62" s="170"/>
      <c r="B62" s="167" t="s">
        <v>167</v>
      </c>
      <c r="C62" s="171" t="s">
        <v>170</v>
      </c>
      <c r="D62" s="167" t="s">
        <v>171</v>
      </c>
      <c r="E62" s="167" t="s">
        <v>89</v>
      </c>
      <c r="F62" s="168">
        <v>554.63499999999999</v>
      </c>
      <c r="G62" s="169"/>
      <c r="H62" s="169"/>
      <c r="I62" s="169">
        <f>ROUND(F62*(G62+H62),2)</f>
        <v>0</v>
      </c>
      <c r="J62" s="167">
        <f>ROUND(F62*(N62),2)</f>
        <v>1031.6199999999999</v>
      </c>
      <c r="K62" s="1">
        <f>ROUND(F62*(O62),2)</f>
        <v>0</v>
      </c>
      <c r="L62" s="1">
        <f>ROUND(F62*(G62+H62),2)</f>
        <v>0</v>
      </c>
      <c r="M62" s="1"/>
      <c r="N62" s="1">
        <v>1.8599999999999999</v>
      </c>
      <c r="O62" s="1"/>
      <c r="P62" s="166">
        <f>ROUND(F62*(R62),3)</f>
        <v>0</v>
      </c>
      <c r="Q62" s="172"/>
      <c r="R62" s="172">
        <v>0</v>
      </c>
      <c r="S62" s="166">
        <f>ROUND(F62*(X62),3)</f>
        <v>0</v>
      </c>
      <c r="X62">
        <v>0</v>
      </c>
      <c r="Z62">
        <v>0</v>
      </c>
    </row>
    <row r="63" spans="1:26" ht="24.95" customHeight="1" x14ac:dyDescent="0.25">
      <c r="A63" s="170"/>
      <c r="B63" s="167" t="s">
        <v>167</v>
      </c>
      <c r="C63" s="171" t="s">
        <v>172</v>
      </c>
      <c r="D63" s="167" t="s">
        <v>173</v>
      </c>
      <c r="E63" s="167" t="s">
        <v>111</v>
      </c>
      <c r="F63" s="168">
        <v>6.1</v>
      </c>
      <c r="G63" s="174"/>
      <c r="H63" s="174"/>
      <c r="I63" s="174">
        <f>ROUND(F63*(G63+H63),2)</f>
        <v>0</v>
      </c>
      <c r="J63" s="167">
        <f>ROUND(F63*(N63),2)</f>
        <v>560.21</v>
      </c>
      <c r="K63" s="1">
        <f>ROUND(F63*(O63),2)</f>
        <v>0</v>
      </c>
      <c r="L63" s="1">
        <f>ROUND(F63*(G63+H63),2)</f>
        <v>0</v>
      </c>
      <c r="M63" s="1"/>
      <c r="N63" s="1">
        <v>91.836955054998398</v>
      </c>
      <c r="O63" s="1"/>
      <c r="P63" s="166">
        <f>ROUND(F63*(R63),3)</f>
        <v>0</v>
      </c>
      <c r="Q63" s="172"/>
      <c r="R63" s="172">
        <v>0</v>
      </c>
      <c r="S63" s="166">
        <f>ROUND(F63*(X63),3)</f>
        <v>0</v>
      </c>
      <c r="X63">
        <v>0</v>
      </c>
      <c r="Z63">
        <v>0</v>
      </c>
    </row>
    <row r="64" spans="1:26" x14ac:dyDescent="0.25">
      <c r="A64" s="155"/>
      <c r="B64" s="155"/>
      <c r="C64" s="155"/>
      <c r="D64" s="155" t="s">
        <v>72</v>
      </c>
      <c r="E64" s="155"/>
      <c r="F64" s="166"/>
      <c r="G64" s="158">
        <f>ROUND((SUM(L60:L63))/1,2)</f>
        <v>0</v>
      </c>
      <c r="H64" s="158">
        <f>ROUND((SUM(M60:M63))/1,2)</f>
        <v>0</v>
      </c>
      <c r="I64" s="158">
        <f>ROUND((SUM(I60:I63))/1,2)</f>
        <v>0</v>
      </c>
      <c r="J64" s="155"/>
      <c r="K64" s="155"/>
      <c r="L64" s="155">
        <f>ROUND((SUM(L60:L63))/1,2)</f>
        <v>0</v>
      </c>
      <c r="M64" s="155">
        <f>ROUND((SUM(M60:M63))/1,2)</f>
        <v>0</v>
      </c>
      <c r="N64" s="155"/>
      <c r="O64" s="155"/>
      <c r="P64" s="173">
        <f>ROUND((SUM(P60:P63))/1,2)</f>
        <v>7.18</v>
      </c>
      <c r="Q64" s="152"/>
      <c r="R64" s="152"/>
      <c r="S64" s="173">
        <f>ROUND((SUM(S60:S63))/1,2)</f>
        <v>0</v>
      </c>
      <c r="T64" s="152"/>
      <c r="U64" s="152"/>
      <c r="V64" s="152"/>
      <c r="W64" s="152"/>
      <c r="X64" s="152"/>
      <c r="Y64" s="152"/>
      <c r="Z64" s="152"/>
    </row>
    <row r="65" spans="1:26" x14ac:dyDescent="0.25">
      <c r="A65" s="1"/>
      <c r="B65" s="1"/>
      <c r="C65" s="1"/>
      <c r="D65" s="1"/>
      <c r="E65" s="1"/>
      <c r="F65" s="162"/>
      <c r="G65" s="148"/>
      <c r="H65" s="148"/>
      <c r="I65" s="148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5"/>
      <c r="B66" s="155"/>
      <c r="C66" s="155"/>
      <c r="D66" s="155" t="s">
        <v>73</v>
      </c>
      <c r="E66" s="155"/>
      <c r="F66" s="166"/>
      <c r="G66" s="156"/>
      <c r="H66" s="156"/>
      <c r="I66" s="156"/>
      <c r="J66" s="155"/>
      <c r="K66" s="155"/>
      <c r="L66" s="155"/>
      <c r="M66" s="155"/>
      <c r="N66" s="155"/>
      <c r="O66" s="155"/>
      <c r="P66" s="155"/>
      <c r="Q66" s="152"/>
      <c r="R66" s="152"/>
      <c r="S66" s="155"/>
      <c r="T66" s="152"/>
      <c r="U66" s="152"/>
      <c r="V66" s="152"/>
      <c r="W66" s="152"/>
      <c r="X66" s="152"/>
      <c r="Y66" s="152"/>
      <c r="Z66" s="152"/>
    </row>
    <row r="67" spans="1:26" ht="35.1" customHeight="1" x14ac:dyDescent="0.25">
      <c r="A67" s="170"/>
      <c r="B67" s="167" t="s">
        <v>174</v>
      </c>
      <c r="C67" s="171" t="s">
        <v>175</v>
      </c>
      <c r="D67" s="167" t="s">
        <v>176</v>
      </c>
      <c r="E67" s="167" t="s">
        <v>89</v>
      </c>
      <c r="F67" s="168">
        <v>77.22</v>
      </c>
      <c r="G67" s="169"/>
      <c r="H67" s="169"/>
      <c r="I67" s="169">
        <f t="shared" ref="I67:I75" si="12">ROUND(F67*(G67+H67),2)</f>
        <v>0</v>
      </c>
      <c r="J67" s="167">
        <f t="shared" ref="J67:J75" si="13">ROUND(F67*(N67),2)</f>
        <v>657.91</v>
      </c>
      <c r="K67" s="1">
        <f t="shared" ref="K67:K75" si="14">ROUND(F67*(O67),2)</f>
        <v>0</v>
      </c>
      <c r="L67" s="1">
        <f>ROUND(F67*(G67+H67),2)</f>
        <v>0</v>
      </c>
      <c r="M67" s="1"/>
      <c r="N67" s="1">
        <v>8.52</v>
      </c>
      <c r="O67" s="1"/>
      <c r="P67" s="166">
        <f t="shared" ref="P67:P75" si="15">ROUND(F67*(R67),3)</f>
        <v>1.4999999999999999E-2</v>
      </c>
      <c r="Q67" s="172"/>
      <c r="R67" s="172">
        <v>2.0000000000000001E-4</v>
      </c>
      <c r="S67" s="166">
        <f t="shared" ref="S67:S75" si="16">ROUND(F67*(X67),3)</f>
        <v>0</v>
      </c>
      <c r="X67">
        <v>0</v>
      </c>
      <c r="Z67">
        <v>0</v>
      </c>
    </row>
    <row r="68" spans="1:26" ht="24.95" customHeight="1" x14ac:dyDescent="0.25">
      <c r="A68" s="170"/>
      <c r="B68" s="167" t="s">
        <v>174</v>
      </c>
      <c r="C68" s="171" t="s">
        <v>177</v>
      </c>
      <c r="D68" s="167" t="s">
        <v>178</v>
      </c>
      <c r="E68" s="167" t="s">
        <v>101</v>
      </c>
      <c r="F68" s="168">
        <v>389.19</v>
      </c>
      <c r="G68" s="169"/>
      <c r="H68" s="169"/>
      <c r="I68" s="169">
        <f t="shared" si="12"/>
        <v>0</v>
      </c>
      <c r="J68" s="167">
        <f t="shared" si="13"/>
        <v>864</v>
      </c>
      <c r="K68" s="1">
        <f t="shared" si="14"/>
        <v>0</v>
      </c>
      <c r="L68" s="1">
        <f>ROUND(F68*(G68+H68),2)</f>
        <v>0</v>
      </c>
      <c r="M68" s="1"/>
      <c r="N68" s="1">
        <v>2.2200000000000002</v>
      </c>
      <c r="O68" s="1"/>
      <c r="P68" s="166">
        <f t="shared" si="15"/>
        <v>8.2000000000000003E-2</v>
      </c>
      <c r="Q68" s="172"/>
      <c r="R68" s="172">
        <v>2.1000000000000001E-4</v>
      </c>
      <c r="S68" s="166">
        <f t="shared" si="16"/>
        <v>0</v>
      </c>
      <c r="X68">
        <v>0</v>
      </c>
      <c r="Z68">
        <v>0</v>
      </c>
    </row>
    <row r="69" spans="1:26" ht="24.95" customHeight="1" x14ac:dyDescent="0.25">
      <c r="A69" s="170"/>
      <c r="B69" s="167" t="s">
        <v>174</v>
      </c>
      <c r="C69" s="171" t="s">
        <v>179</v>
      </c>
      <c r="D69" s="167" t="s">
        <v>180</v>
      </c>
      <c r="E69" s="167" t="s">
        <v>89</v>
      </c>
      <c r="F69" s="168">
        <v>106.488</v>
      </c>
      <c r="G69" s="169"/>
      <c r="H69" s="169"/>
      <c r="I69" s="169">
        <f t="shared" si="12"/>
        <v>0</v>
      </c>
      <c r="J69" s="167">
        <f t="shared" si="13"/>
        <v>641.05999999999995</v>
      </c>
      <c r="K69" s="1">
        <f t="shared" si="14"/>
        <v>0</v>
      </c>
      <c r="L69" s="1">
        <f>ROUND(F69*(G69+H69),2)</f>
        <v>0</v>
      </c>
      <c r="M69" s="1"/>
      <c r="N69" s="1">
        <v>6.02</v>
      </c>
      <c r="O69" s="1"/>
      <c r="P69" s="166">
        <f t="shared" si="15"/>
        <v>3.4000000000000002E-2</v>
      </c>
      <c r="Q69" s="172"/>
      <c r="R69" s="172">
        <v>3.2000000000000003E-4</v>
      </c>
      <c r="S69" s="166">
        <f t="shared" si="16"/>
        <v>0</v>
      </c>
      <c r="X69">
        <v>0</v>
      </c>
      <c r="Z69">
        <v>0</v>
      </c>
    </row>
    <row r="70" spans="1:26" ht="24.95" customHeight="1" x14ac:dyDescent="0.25">
      <c r="A70" s="170"/>
      <c r="B70" s="167" t="s">
        <v>174</v>
      </c>
      <c r="C70" s="171" t="s">
        <v>181</v>
      </c>
      <c r="D70" s="167" t="s">
        <v>182</v>
      </c>
      <c r="E70" s="167" t="s">
        <v>101</v>
      </c>
      <c r="F70" s="168">
        <v>130.56</v>
      </c>
      <c r="G70" s="169"/>
      <c r="H70" s="169"/>
      <c r="I70" s="169">
        <f t="shared" si="12"/>
        <v>0</v>
      </c>
      <c r="J70" s="167">
        <f t="shared" si="13"/>
        <v>429.54</v>
      </c>
      <c r="K70" s="1">
        <f t="shared" si="14"/>
        <v>0</v>
      </c>
      <c r="L70" s="1">
        <f>ROUND(F70*(G70+H70),2)</f>
        <v>0</v>
      </c>
      <c r="M70" s="1"/>
      <c r="N70" s="1">
        <v>3.29</v>
      </c>
      <c r="O70" s="1"/>
      <c r="P70" s="166">
        <f t="shared" si="15"/>
        <v>4.2000000000000003E-2</v>
      </c>
      <c r="Q70" s="172"/>
      <c r="R70" s="172">
        <v>3.2000000000000003E-4</v>
      </c>
      <c r="S70" s="166">
        <f t="shared" si="16"/>
        <v>0</v>
      </c>
      <c r="X70">
        <v>0</v>
      </c>
      <c r="Z70">
        <v>0</v>
      </c>
    </row>
    <row r="71" spans="1:26" ht="24.95" customHeight="1" x14ac:dyDescent="0.25">
      <c r="A71" s="170"/>
      <c r="B71" s="167" t="s">
        <v>174</v>
      </c>
      <c r="C71" s="171" t="s">
        <v>183</v>
      </c>
      <c r="D71" s="167" t="s">
        <v>184</v>
      </c>
      <c r="E71" s="167" t="s">
        <v>97</v>
      </c>
      <c r="F71" s="168">
        <v>2.4089999999999998</v>
      </c>
      <c r="G71" s="169"/>
      <c r="H71" s="169"/>
      <c r="I71" s="169">
        <f t="shared" si="12"/>
        <v>0</v>
      </c>
      <c r="J71" s="167">
        <f t="shared" si="13"/>
        <v>57.7</v>
      </c>
      <c r="K71" s="1">
        <f t="shared" si="14"/>
        <v>0</v>
      </c>
      <c r="L71" s="1">
        <f>ROUND(F71*(G71+H71),2)</f>
        <v>0</v>
      </c>
      <c r="M71" s="1"/>
      <c r="N71" s="1">
        <v>23.95</v>
      </c>
      <c r="O71" s="1"/>
      <c r="P71" s="166">
        <f t="shared" si="15"/>
        <v>0</v>
      </c>
      <c r="Q71" s="172"/>
      <c r="R71" s="172">
        <v>0</v>
      </c>
      <c r="S71" s="166">
        <f t="shared" si="16"/>
        <v>0</v>
      </c>
      <c r="X71">
        <v>0</v>
      </c>
      <c r="Z71">
        <v>0</v>
      </c>
    </row>
    <row r="72" spans="1:26" ht="24.95" customHeight="1" x14ac:dyDescent="0.25">
      <c r="A72" s="170"/>
      <c r="B72" s="167" t="s">
        <v>119</v>
      </c>
      <c r="C72" s="171" t="s">
        <v>185</v>
      </c>
      <c r="D72" s="167" t="s">
        <v>186</v>
      </c>
      <c r="E72" s="167" t="s">
        <v>108</v>
      </c>
      <c r="F72" s="168">
        <v>1.7130000000000001</v>
      </c>
      <c r="G72" s="169"/>
      <c r="H72" s="169"/>
      <c r="I72" s="169">
        <f t="shared" si="12"/>
        <v>0</v>
      </c>
      <c r="J72" s="167">
        <f t="shared" si="13"/>
        <v>331.26</v>
      </c>
      <c r="K72" s="1">
        <f t="shared" si="14"/>
        <v>0</v>
      </c>
      <c r="L72" s="1"/>
      <c r="M72" s="1">
        <f>ROUND(F72*(G72+H72),2)</f>
        <v>0</v>
      </c>
      <c r="N72" s="1">
        <v>193.38</v>
      </c>
      <c r="O72" s="1"/>
      <c r="P72" s="166">
        <f t="shared" si="15"/>
        <v>0.94199999999999995</v>
      </c>
      <c r="Q72" s="172"/>
      <c r="R72" s="172">
        <v>0.55000000000000004</v>
      </c>
      <c r="S72" s="166">
        <f t="shared" si="16"/>
        <v>0</v>
      </c>
      <c r="X72">
        <v>0</v>
      </c>
      <c r="Z72">
        <v>0</v>
      </c>
    </row>
    <row r="73" spans="1:26" ht="24.95" customHeight="1" x14ac:dyDescent="0.25">
      <c r="A73" s="170"/>
      <c r="B73" s="167" t="s">
        <v>119</v>
      </c>
      <c r="C73" s="171" t="s">
        <v>185</v>
      </c>
      <c r="D73" s="167" t="s">
        <v>186</v>
      </c>
      <c r="E73" s="167" t="s">
        <v>108</v>
      </c>
      <c r="F73" s="168">
        <v>0.28699999999999998</v>
      </c>
      <c r="G73" s="169"/>
      <c r="H73" s="169"/>
      <c r="I73" s="169">
        <f t="shared" si="12"/>
        <v>0</v>
      </c>
      <c r="J73" s="167">
        <f t="shared" si="13"/>
        <v>55.5</v>
      </c>
      <c r="K73" s="1">
        <f t="shared" si="14"/>
        <v>0</v>
      </c>
      <c r="L73" s="1"/>
      <c r="M73" s="1">
        <f>ROUND(F73*(G73+H73),2)</f>
        <v>0</v>
      </c>
      <c r="N73" s="1">
        <v>193.38</v>
      </c>
      <c r="O73" s="1"/>
      <c r="P73" s="166">
        <f t="shared" si="15"/>
        <v>0.158</v>
      </c>
      <c r="Q73" s="172"/>
      <c r="R73" s="172">
        <v>0.55000000000000004</v>
      </c>
      <c r="S73" s="166">
        <f t="shared" si="16"/>
        <v>0</v>
      </c>
      <c r="X73">
        <v>0</v>
      </c>
      <c r="Z73">
        <v>0</v>
      </c>
    </row>
    <row r="74" spans="1:26" ht="24.95" customHeight="1" x14ac:dyDescent="0.25">
      <c r="A74" s="170"/>
      <c r="B74" s="167" t="s">
        <v>187</v>
      </c>
      <c r="C74" s="171" t="s">
        <v>188</v>
      </c>
      <c r="D74" s="167" t="s">
        <v>189</v>
      </c>
      <c r="E74" s="167" t="s">
        <v>89</v>
      </c>
      <c r="F74" s="168">
        <v>84.941999999999993</v>
      </c>
      <c r="G74" s="169"/>
      <c r="H74" s="169"/>
      <c r="I74" s="169">
        <f t="shared" si="12"/>
        <v>0</v>
      </c>
      <c r="J74" s="167">
        <f t="shared" si="13"/>
        <v>514.75</v>
      </c>
      <c r="K74" s="1">
        <f t="shared" si="14"/>
        <v>0</v>
      </c>
      <c r="L74" s="1"/>
      <c r="M74" s="1">
        <f>ROUND(F74*(G74+H74),2)</f>
        <v>0</v>
      </c>
      <c r="N74" s="1">
        <v>6.06</v>
      </c>
      <c r="O74" s="1"/>
      <c r="P74" s="166">
        <f t="shared" si="15"/>
        <v>0.499</v>
      </c>
      <c r="Q74" s="172"/>
      <c r="R74" s="172">
        <v>5.8799999999999998E-3</v>
      </c>
      <c r="S74" s="166">
        <f t="shared" si="16"/>
        <v>0</v>
      </c>
      <c r="X74">
        <v>0</v>
      </c>
      <c r="Z74">
        <v>0</v>
      </c>
    </row>
    <row r="75" spans="1:26" ht="24.95" customHeight="1" x14ac:dyDescent="0.25">
      <c r="A75" s="170"/>
      <c r="B75" s="167" t="s">
        <v>187</v>
      </c>
      <c r="C75" s="171" t="s">
        <v>188</v>
      </c>
      <c r="D75" s="167" t="s">
        <v>189</v>
      </c>
      <c r="E75" s="167" t="s">
        <v>89</v>
      </c>
      <c r="F75" s="168">
        <v>115.00700000000001</v>
      </c>
      <c r="G75" s="169"/>
      <c r="H75" s="169"/>
      <c r="I75" s="169">
        <f t="shared" si="12"/>
        <v>0</v>
      </c>
      <c r="J75" s="167">
        <f t="shared" si="13"/>
        <v>696.94</v>
      </c>
      <c r="K75" s="1">
        <f t="shared" si="14"/>
        <v>0</v>
      </c>
      <c r="L75" s="1"/>
      <c r="M75" s="1">
        <f>ROUND(F75*(G75+H75),2)</f>
        <v>0</v>
      </c>
      <c r="N75" s="1">
        <v>6.06</v>
      </c>
      <c r="O75" s="1"/>
      <c r="P75" s="166">
        <f t="shared" si="15"/>
        <v>0.67600000000000005</v>
      </c>
      <c r="Q75" s="172"/>
      <c r="R75" s="172">
        <v>5.8799999999999998E-3</v>
      </c>
      <c r="S75" s="166">
        <f t="shared" si="16"/>
        <v>0</v>
      </c>
      <c r="X75">
        <v>0</v>
      </c>
      <c r="Z75">
        <v>0</v>
      </c>
    </row>
    <row r="76" spans="1:26" x14ac:dyDescent="0.25">
      <c r="A76" s="155"/>
      <c r="B76" s="155"/>
      <c r="C76" s="155"/>
      <c r="D76" s="155" t="s">
        <v>73</v>
      </c>
      <c r="E76" s="155"/>
      <c r="F76" s="166"/>
      <c r="G76" s="158">
        <f>ROUND((SUM(L66:L75))/1,2)</f>
        <v>0</v>
      </c>
      <c r="H76" s="158">
        <f>ROUND((SUM(M66:M75))/1,2)</f>
        <v>0</v>
      </c>
      <c r="I76" s="158">
        <f>ROUND((SUM(I66:I75))/1,2)</f>
        <v>0</v>
      </c>
      <c r="J76" s="155"/>
      <c r="K76" s="155"/>
      <c r="L76" s="155">
        <f>ROUND((SUM(L66:L75))/1,2)</f>
        <v>0</v>
      </c>
      <c r="M76" s="155">
        <f>ROUND((SUM(M66:M75))/1,2)</f>
        <v>0</v>
      </c>
      <c r="N76" s="155"/>
      <c r="O76" s="155"/>
      <c r="P76" s="173">
        <f>ROUND((SUM(P66:P75))/1,2)</f>
        <v>2.4500000000000002</v>
      </c>
      <c r="Q76" s="152"/>
      <c r="R76" s="152"/>
      <c r="S76" s="173">
        <f>ROUND((SUM(S66:S75))/1,2)</f>
        <v>0</v>
      </c>
      <c r="T76" s="152"/>
      <c r="U76" s="152"/>
      <c r="V76" s="152"/>
      <c r="W76" s="152"/>
      <c r="X76" s="152"/>
      <c r="Y76" s="152"/>
      <c r="Z76" s="152"/>
    </row>
    <row r="77" spans="1:26" x14ac:dyDescent="0.25">
      <c r="A77" s="1"/>
      <c r="B77" s="1"/>
      <c r="C77" s="1"/>
      <c r="D77" s="1"/>
      <c r="E77" s="1"/>
      <c r="F77" s="162"/>
      <c r="G77" s="148"/>
      <c r="H77" s="148"/>
      <c r="I77" s="148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5"/>
      <c r="B78" s="155"/>
      <c r="C78" s="155"/>
      <c r="D78" s="155" t="s">
        <v>74</v>
      </c>
      <c r="E78" s="155"/>
      <c r="F78" s="166"/>
      <c r="G78" s="156"/>
      <c r="H78" s="156"/>
      <c r="I78" s="156"/>
      <c r="J78" s="155"/>
      <c r="K78" s="155"/>
      <c r="L78" s="155"/>
      <c r="M78" s="155"/>
      <c r="N78" s="155"/>
      <c r="O78" s="155"/>
      <c r="P78" s="155"/>
      <c r="Q78" s="152"/>
      <c r="R78" s="152"/>
      <c r="S78" s="155"/>
      <c r="T78" s="152"/>
      <c r="U78" s="152"/>
      <c r="V78" s="152"/>
      <c r="W78" s="152"/>
      <c r="X78" s="152"/>
      <c r="Y78" s="152"/>
      <c r="Z78" s="152"/>
    </row>
    <row r="79" spans="1:26" ht="24.95" customHeight="1" x14ac:dyDescent="0.25">
      <c r="A79" s="170"/>
      <c r="B79" s="167" t="s">
        <v>190</v>
      </c>
      <c r="C79" s="171" t="s">
        <v>191</v>
      </c>
      <c r="D79" s="167" t="s">
        <v>192</v>
      </c>
      <c r="E79" s="167" t="s">
        <v>137</v>
      </c>
      <c r="F79" s="168">
        <v>12</v>
      </c>
      <c r="G79" s="169"/>
      <c r="H79" s="169"/>
      <c r="I79" s="169">
        <f t="shared" ref="I79:I85" si="17">ROUND(F79*(G79+H79),2)</f>
        <v>0</v>
      </c>
      <c r="J79" s="167">
        <f t="shared" ref="J79:J85" si="18">ROUND(F79*(N79),2)</f>
        <v>41.16</v>
      </c>
      <c r="K79" s="1">
        <f t="shared" ref="K79:K85" si="19">ROUND(F79*(O79),2)</f>
        <v>0</v>
      </c>
      <c r="L79" s="1">
        <f>ROUND(F79*(G79+H79),2)</f>
        <v>0</v>
      </c>
      <c r="M79" s="1"/>
      <c r="N79" s="1">
        <v>3.43</v>
      </c>
      <c r="O79" s="1"/>
      <c r="P79" s="166">
        <f t="shared" ref="P79:P85" si="20">ROUND(F79*(R79),3)</f>
        <v>0</v>
      </c>
      <c r="Q79" s="172"/>
      <c r="R79" s="172">
        <v>1.393E-5</v>
      </c>
      <c r="S79" s="166">
        <f t="shared" ref="S79:S85" si="21">ROUND(F79*(X79),3)</f>
        <v>0</v>
      </c>
      <c r="X79">
        <v>0</v>
      </c>
      <c r="Z79">
        <v>0</v>
      </c>
    </row>
    <row r="80" spans="1:26" ht="24.95" customHeight="1" x14ac:dyDescent="0.25">
      <c r="A80" s="170"/>
      <c r="B80" s="167" t="s">
        <v>193</v>
      </c>
      <c r="C80" s="171" t="s">
        <v>194</v>
      </c>
      <c r="D80" s="167" t="s">
        <v>195</v>
      </c>
      <c r="E80" s="167" t="s">
        <v>196</v>
      </c>
      <c r="F80" s="168">
        <v>1361.59</v>
      </c>
      <c r="G80" s="169"/>
      <c r="H80" s="169"/>
      <c r="I80" s="169">
        <f t="shared" si="17"/>
        <v>0</v>
      </c>
      <c r="J80" s="167">
        <f t="shared" si="18"/>
        <v>4207.3100000000004</v>
      </c>
      <c r="K80" s="1">
        <f t="shared" si="19"/>
        <v>0</v>
      </c>
      <c r="L80" s="1">
        <f>ROUND(F80*(G80+H80),2)</f>
        <v>0</v>
      </c>
      <c r="M80" s="1"/>
      <c r="N80" s="1">
        <v>3.09</v>
      </c>
      <c r="O80" s="1"/>
      <c r="P80" s="166">
        <f t="shared" si="20"/>
        <v>0</v>
      </c>
      <c r="Q80" s="172"/>
      <c r="R80" s="172">
        <v>0</v>
      </c>
      <c r="S80" s="166">
        <f t="shared" si="21"/>
        <v>0</v>
      </c>
      <c r="X80">
        <v>0</v>
      </c>
      <c r="Z80">
        <v>0</v>
      </c>
    </row>
    <row r="81" spans="1:26" ht="24.95" customHeight="1" x14ac:dyDescent="0.25">
      <c r="A81" s="170"/>
      <c r="B81" s="167" t="s">
        <v>193</v>
      </c>
      <c r="C81" s="171" t="s">
        <v>197</v>
      </c>
      <c r="D81" s="167" t="s">
        <v>198</v>
      </c>
      <c r="E81" s="167" t="s">
        <v>196</v>
      </c>
      <c r="F81" s="168">
        <v>1915.2</v>
      </c>
      <c r="G81" s="169"/>
      <c r="H81" s="169"/>
      <c r="I81" s="169">
        <f t="shared" si="17"/>
        <v>0</v>
      </c>
      <c r="J81" s="167">
        <f t="shared" si="18"/>
        <v>1915.2</v>
      </c>
      <c r="K81" s="1">
        <f t="shared" si="19"/>
        <v>0</v>
      </c>
      <c r="L81" s="1">
        <f>ROUND(F81*(G81+H81),2)</f>
        <v>0</v>
      </c>
      <c r="M81" s="1"/>
      <c r="N81" s="1">
        <v>1</v>
      </c>
      <c r="O81" s="1"/>
      <c r="P81" s="166">
        <f t="shared" si="20"/>
        <v>0</v>
      </c>
      <c r="Q81" s="172"/>
      <c r="R81" s="172">
        <v>0</v>
      </c>
      <c r="S81" s="166">
        <f t="shared" si="21"/>
        <v>0</v>
      </c>
      <c r="X81">
        <v>0</v>
      </c>
      <c r="Z81">
        <v>0</v>
      </c>
    </row>
    <row r="82" spans="1:26" ht="24.95" customHeight="1" x14ac:dyDescent="0.25">
      <c r="A82" s="170"/>
      <c r="B82" s="167" t="s">
        <v>193</v>
      </c>
      <c r="C82" s="171" t="s">
        <v>199</v>
      </c>
      <c r="D82" s="167" t="s">
        <v>200</v>
      </c>
      <c r="E82" s="167" t="s">
        <v>111</v>
      </c>
      <c r="F82" s="168">
        <v>1.1000000000000001</v>
      </c>
      <c r="G82" s="174"/>
      <c r="H82" s="174"/>
      <c r="I82" s="174">
        <f t="shared" si="17"/>
        <v>0</v>
      </c>
      <c r="J82" s="167">
        <f t="shared" si="18"/>
        <v>115.84</v>
      </c>
      <c r="K82" s="1">
        <f t="shared" si="19"/>
        <v>0</v>
      </c>
      <c r="L82" s="1">
        <f>ROUND(F82*(G82+H82),2)</f>
        <v>0</v>
      </c>
      <c r="M82" s="1"/>
      <c r="N82" s="1">
        <v>105.30499786674976</v>
      </c>
      <c r="O82" s="1"/>
      <c r="P82" s="166">
        <f t="shared" si="20"/>
        <v>0</v>
      </c>
      <c r="Q82" s="172"/>
      <c r="R82" s="172">
        <v>0</v>
      </c>
      <c r="S82" s="166">
        <f t="shared" si="21"/>
        <v>0</v>
      </c>
      <c r="X82">
        <v>0</v>
      </c>
      <c r="Z82">
        <v>0</v>
      </c>
    </row>
    <row r="83" spans="1:26" ht="24.95" customHeight="1" x14ac:dyDescent="0.25">
      <c r="A83" s="170"/>
      <c r="B83" s="167" t="s">
        <v>201</v>
      </c>
      <c r="C83" s="171" t="s">
        <v>202</v>
      </c>
      <c r="D83" s="167" t="s">
        <v>203</v>
      </c>
      <c r="E83" s="167" t="s">
        <v>97</v>
      </c>
      <c r="F83" s="168">
        <v>1.992</v>
      </c>
      <c r="G83" s="169"/>
      <c r="H83" s="169"/>
      <c r="I83" s="169">
        <f t="shared" si="17"/>
        <v>0</v>
      </c>
      <c r="J83" s="167">
        <f t="shared" si="18"/>
        <v>1308.8800000000001</v>
      </c>
      <c r="K83" s="1">
        <f t="shared" si="19"/>
        <v>0</v>
      </c>
      <c r="L83" s="1"/>
      <c r="M83" s="1">
        <f>ROUND(F83*(G83+H83),2)</f>
        <v>0</v>
      </c>
      <c r="N83" s="1">
        <v>657.07</v>
      </c>
      <c r="O83" s="1"/>
      <c r="P83" s="166">
        <f t="shared" si="20"/>
        <v>1.992</v>
      </c>
      <c r="Q83" s="172"/>
      <c r="R83" s="172">
        <v>1</v>
      </c>
      <c r="S83" s="166">
        <f t="shared" si="21"/>
        <v>0</v>
      </c>
      <c r="X83">
        <v>0</v>
      </c>
      <c r="Z83">
        <v>0</v>
      </c>
    </row>
    <row r="84" spans="1:26" ht="24.95" customHeight="1" x14ac:dyDescent="0.25">
      <c r="A84" s="170"/>
      <c r="B84" s="167" t="s">
        <v>204</v>
      </c>
      <c r="C84" s="171" t="s">
        <v>205</v>
      </c>
      <c r="D84" s="167" t="s">
        <v>206</v>
      </c>
      <c r="E84" s="167" t="s">
        <v>137</v>
      </c>
      <c r="F84" s="168">
        <v>12</v>
      </c>
      <c r="G84" s="169"/>
      <c r="H84" s="169"/>
      <c r="I84" s="169">
        <f t="shared" si="17"/>
        <v>0</v>
      </c>
      <c r="J84" s="167">
        <f t="shared" si="18"/>
        <v>120</v>
      </c>
      <c r="K84" s="1">
        <f t="shared" si="19"/>
        <v>0</v>
      </c>
      <c r="L84" s="1"/>
      <c r="M84" s="1">
        <f>ROUND(F84*(G84+H84),2)</f>
        <v>0</v>
      </c>
      <c r="N84" s="1">
        <v>10</v>
      </c>
      <c r="O84" s="1"/>
      <c r="P84" s="166">
        <f t="shared" si="20"/>
        <v>1.0999999999999999E-2</v>
      </c>
      <c r="Q84" s="172"/>
      <c r="R84" s="172">
        <v>9.1E-4</v>
      </c>
      <c r="S84" s="166">
        <f t="shared" si="21"/>
        <v>0</v>
      </c>
      <c r="X84">
        <v>0</v>
      </c>
      <c r="Z84">
        <v>0</v>
      </c>
    </row>
    <row r="85" spans="1:26" ht="24.95" customHeight="1" x14ac:dyDescent="0.25">
      <c r="A85" s="170"/>
      <c r="B85" s="167" t="s">
        <v>207</v>
      </c>
      <c r="C85" s="171" t="s">
        <v>208</v>
      </c>
      <c r="D85" s="167" t="s">
        <v>209</v>
      </c>
      <c r="E85" s="167" t="s">
        <v>196</v>
      </c>
      <c r="F85" s="168">
        <v>1416.0540000000001</v>
      </c>
      <c r="G85" s="169"/>
      <c r="H85" s="169"/>
      <c r="I85" s="169">
        <f t="shared" si="17"/>
        <v>0</v>
      </c>
      <c r="J85" s="167">
        <f t="shared" si="18"/>
        <v>2931.23</v>
      </c>
      <c r="K85" s="1">
        <f t="shared" si="19"/>
        <v>0</v>
      </c>
      <c r="L85" s="1"/>
      <c r="M85" s="1">
        <f>ROUND(F85*(G85+H85),2)</f>
        <v>0</v>
      </c>
      <c r="N85" s="1">
        <v>2.0699999999999998</v>
      </c>
      <c r="O85" s="1"/>
      <c r="P85" s="166">
        <f t="shared" si="20"/>
        <v>8.8789999999999996</v>
      </c>
      <c r="Q85" s="172"/>
      <c r="R85" s="172">
        <v>6.2700000000000004E-3</v>
      </c>
      <c r="S85" s="166">
        <f t="shared" si="21"/>
        <v>0</v>
      </c>
      <c r="X85">
        <v>0</v>
      </c>
      <c r="Z85">
        <v>0</v>
      </c>
    </row>
    <row r="86" spans="1:26" x14ac:dyDescent="0.25">
      <c r="A86" s="155"/>
      <c r="B86" s="155"/>
      <c r="C86" s="155"/>
      <c r="D86" s="155" t="s">
        <v>74</v>
      </c>
      <c r="E86" s="155"/>
      <c r="F86" s="166"/>
      <c r="G86" s="158">
        <f>ROUND((SUM(L78:L85))/1,2)</f>
        <v>0</v>
      </c>
      <c r="H86" s="158">
        <f>ROUND((SUM(M78:M85))/1,2)</f>
        <v>0</v>
      </c>
      <c r="I86" s="158">
        <f>ROUND((SUM(I78:I85))/1,2)</f>
        <v>0</v>
      </c>
      <c r="J86" s="155"/>
      <c r="K86" s="155"/>
      <c r="L86" s="155">
        <f>ROUND((SUM(L78:L85))/1,2)</f>
        <v>0</v>
      </c>
      <c r="M86" s="155">
        <f>ROUND((SUM(M78:M85))/1,2)</f>
        <v>0</v>
      </c>
      <c r="N86" s="155"/>
      <c r="O86" s="155"/>
      <c r="P86" s="173">
        <f>ROUND((SUM(P78:P85))/1,2)</f>
        <v>10.88</v>
      </c>
      <c r="Q86" s="152"/>
      <c r="R86" s="152"/>
      <c r="S86" s="173">
        <f>ROUND((SUM(S78:S85))/1,2)</f>
        <v>0</v>
      </c>
      <c r="T86" s="152"/>
      <c r="U86" s="152"/>
      <c r="V86" s="152"/>
      <c r="W86" s="152"/>
      <c r="X86" s="152"/>
      <c r="Y86" s="152"/>
      <c r="Z86" s="152"/>
    </row>
    <row r="87" spans="1:26" x14ac:dyDescent="0.25">
      <c r="A87" s="1"/>
      <c r="B87" s="1"/>
      <c r="C87" s="1"/>
      <c r="D87" s="1"/>
      <c r="E87" s="1"/>
      <c r="F87" s="162"/>
      <c r="G87" s="148"/>
      <c r="H87" s="148"/>
      <c r="I87" s="148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5"/>
      <c r="B88" s="155"/>
      <c r="C88" s="155"/>
      <c r="D88" s="155" t="s">
        <v>75</v>
      </c>
      <c r="E88" s="155"/>
      <c r="F88" s="166"/>
      <c r="G88" s="156"/>
      <c r="H88" s="156"/>
      <c r="I88" s="156"/>
      <c r="J88" s="155"/>
      <c r="K88" s="155"/>
      <c r="L88" s="155"/>
      <c r="M88" s="155"/>
      <c r="N88" s="155"/>
      <c r="O88" s="155"/>
      <c r="P88" s="155"/>
      <c r="Q88" s="152"/>
      <c r="R88" s="152"/>
      <c r="S88" s="155"/>
      <c r="T88" s="152"/>
      <c r="U88" s="152"/>
      <c r="V88" s="152"/>
      <c r="W88" s="152"/>
      <c r="X88" s="152"/>
      <c r="Y88" s="152"/>
      <c r="Z88" s="152"/>
    </row>
    <row r="89" spans="1:26" ht="24.95" customHeight="1" x14ac:dyDescent="0.25">
      <c r="A89" s="170"/>
      <c r="B89" s="167" t="s">
        <v>210</v>
      </c>
      <c r="C89" s="171" t="s">
        <v>211</v>
      </c>
      <c r="D89" s="167" t="s">
        <v>212</v>
      </c>
      <c r="E89" s="167" t="s">
        <v>89</v>
      </c>
      <c r="F89" s="168">
        <v>158.4</v>
      </c>
      <c r="G89" s="169"/>
      <c r="H89" s="169"/>
      <c r="I89" s="169">
        <f t="shared" ref="I89:I94" si="22">ROUND(F89*(G89+H89),2)</f>
        <v>0</v>
      </c>
      <c r="J89" s="167">
        <f t="shared" ref="J89:J94" si="23">ROUND(F89*(N89),2)</f>
        <v>795.17</v>
      </c>
      <c r="K89" s="1">
        <f t="shared" ref="K89:K94" si="24">ROUND(F89*(O89),2)</f>
        <v>0</v>
      </c>
      <c r="L89" s="1">
        <f t="shared" ref="L89:L94" si="25">ROUND(F89*(G89+H89),2)</f>
        <v>0</v>
      </c>
      <c r="M89" s="1"/>
      <c r="N89" s="1">
        <v>5.0199999999999996</v>
      </c>
      <c r="O89" s="1"/>
      <c r="P89" s="166">
        <f t="shared" ref="P89:P94" si="26">ROUND(F89*(R89),3)</f>
        <v>3.7999999999999999E-2</v>
      </c>
      <c r="Q89" s="172"/>
      <c r="R89" s="172">
        <v>2.4000000000000001E-4</v>
      </c>
      <c r="S89" s="166">
        <f t="shared" ref="S89:S94" si="27">ROUND(F89*(X89),3)</f>
        <v>0</v>
      </c>
      <c r="X89">
        <v>0</v>
      </c>
      <c r="Z89">
        <v>0</v>
      </c>
    </row>
    <row r="90" spans="1:26" ht="24.95" customHeight="1" x14ac:dyDescent="0.25">
      <c r="A90" s="170"/>
      <c r="B90" s="167" t="s">
        <v>210</v>
      </c>
      <c r="C90" s="171" t="s">
        <v>213</v>
      </c>
      <c r="D90" s="167" t="s">
        <v>214</v>
      </c>
      <c r="E90" s="167" t="s">
        <v>89</v>
      </c>
      <c r="F90" s="168">
        <v>158.4</v>
      </c>
      <c r="G90" s="169"/>
      <c r="H90" s="169"/>
      <c r="I90" s="169">
        <f t="shared" si="22"/>
        <v>0</v>
      </c>
      <c r="J90" s="167">
        <f t="shared" si="23"/>
        <v>364.32</v>
      </c>
      <c r="K90" s="1">
        <f t="shared" si="24"/>
        <v>0</v>
      </c>
      <c r="L90" s="1">
        <f t="shared" si="25"/>
        <v>0</v>
      </c>
      <c r="M90" s="1"/>
      <c r="N90" s="1">
        <v>2.2999999999999998</v>
      </c>
      <c r="O90" s="1"/>
      <c r="P90" s="166">
        <f t="shared" si="26"/>
        <v>1.2999999999999999E-2</v>
      </c>
      <c r="Q90" s="172"/>
      <c r="R90" s="172">
        <v>8.0000000000000007E-5</v>
      </c>
      <c r="S90" s="166">
        <f t="shared" si="27"/>
        <v>0</v>
      </c>
      <c r="X90">
        <v>0</v>
      </c>
      <c r="Z90">
        <v>0</v>
      </c>
    </row>
    <row r="91" spans="1:26" ht="24.95" customHeight="1" x14ac:dyDescent="0.25">
      <c r="A91" s="170"/>
      <c r="B91" s="167" t="s">
        <v>210</v>
      </c>
      <c r="C91" s="171" t="s">
        <v>215</v>
      </c>
      <c r="D91" s="167" t="s">
        <v>216</v>
      </c>
      <c r="E91" s="167" t="s">
        <v>89</v>
      </c>
      <c r="F91" s="168">
        <v>367.416</v>
      </c>
      <c r="G91" s="169"/>
      <c r="H91" s="169"/>
      <c r="I91" s="169">
        <f t="shared" si="22"/>
        <v>0</v>
      </c>
      <c r="J91" s="167">
        <f t="shared" si="23"/>
        <v>841.38</v>
      </c>
      <c r="K91" s="1">
        <f t="shared" si="24"/>
        <v>0</v>
      </c>
      <c r="L91" s="1">
        <f t="shared" si="25"/>
        <v>0</v>
      </c>
      <c r="M91" s="1"/>
      <c r="N91" s="1">
        <v>2.29</v>
      </c>
      <c r="O91" s="1"/>
      <c r="P91" s="166">
        <f t="shared" si="26"/>
        <v>0.04</v>
      </c>
      <c r="Q91" s="172"/>
      <c r="R91" s="172">
        <v>1.1E-4</v>
      </c>
      <c r="S91" s="166">
        <f t="shared" si="27"/>
        <v>0</v>
      </c>
      <c r="X91">
        <v>0</v>
      </c>
      <c r="Z91">
        <v>0</v>
      </c>
    </row>
    <row r="92" spans="1:26" ht="24.95" customHeight="1" x14ac:dyDescent="0.25">
      <c r="A92" s="170"/>
      <c r="B92" s="167" t="s">
        <v>210</v>
      </c>
      <c r="C92" s="171" t="s">
        <v>217</v>
      </c>
      <c r="D92" s="167" t="s">
        <v>218</v>
      </c>
      <c r="E92" s="167" t="s">
        <v>89</v>
      </c>
      <c r="F92" s="168">
        <v>183.708</v>
      </c>
      <c r="G92" s="169"/>
      <c r="H92" s="169"/>
      <c r="I92" s="169">
        <f t="shared" si="22"/>
        <v>0</v>
      </c>
      <c r="J92" s="167">
        <f t="shared" si="23"/>
        <v>819.34</v>
      </c>
      <c r="K92" s="1">
        <f t="shared" si="24"/>
        <v>0</v>
      </c>
      <c r="L92" s="1">
        <f t="shared" si="25"/>
        <v>0</v>
      </c>
      <c r="M92" s="1"/>
      <c r="N92" s="1">
        <v>4.46</v>
      </c>
      <c r="O92" s="1"/>
      <c r="P92" s="166">
        <f t="shared" si="26"/>
        <v>7.9000000000000001E-2</v>
      </c>
      <c r="Q92" s="172"/>
      <c r="R92" s="172">
        <v>4.2999999999999999E-4</v>
      </c>
      <c r="S92" s="166">
        <f t="shared" si="27"/>
        <v>0</v>
      </c>
      <c r="X92">
        <v>0</v>
      </c>
      <c r="Z92">
        <v>0</v>
      </c>
    </row>
    <row r="93" spans="1:26" ht="24.95" customHeight="1" x14ac:dyDescent="0.25">
      <c r="A93" s="170"/>
      <c r="B93" s="167" t="s">
        <v>210</v>
      </c>
      <c r="C93" s="171" t="s">
        <v>219</v>
      </c>
      <c r="D93" s="167" t="s">
        <v>220</v>
      </c>
      <c r="E93" s="167" t="s">
        <v>89</v>
      </c>
      <c r="F93" s="168">
        <v>549.80999999999995</v>
      </c>
      <c r="G93" s="169"/>
      <c r="H93" s="169"/>
      <c r="I93" s="169">
        <f t="shared" si="22"/>
        <v>0</v>
      </c>
      <c r="J93" s="167">
        <f t="shared" si="23"/>
        <v>1308.55</v>
      </c>
      <c r="K93" s="1">
        <f t="shared" si="24"/>
        <v>0</v>
      </c>
      <c r="L93" s="1">
        <f t="shared" si="25"/>
        <v>0</v>
      </c>
      <c r="M93" s="1"/>
      <c r="N93" s="1">
        <v>2.38</v>
      </c>
      <c r="O93" s="1"/>
      <c r="P93" s="166">
        <f t="shared" si="26"/>
        <v>0.24399999999999999</v>
      </c>
      <c r="Q93" s="172"/>
      <c r="R93" s="172">
        <v>4.4376799999999998E-4</v>
      </c>
      <c r="S93" s="166">
        <f t="shared" si="27"/>
        <v>0</v>
      </c>
      <c r="X93">
        <v>0</v>
      </c>
      <c r="Z93">
        <v>0</v>
      </c>
    </row>
    <row r="94" spans="1:26" ht="24.95" customHeight="1" x14ac:dyDescent="0.25">
      <c r="A94" s="170"/>
      <c r="B94" s="167" t="s">
        <v>221</v>
      </c>
      <c r="C94" s="171" t="s">
        <v>222</v>
      </c>
      <c r="D94" s="167" t="s">
        <v>223</v>
      </c>
      <c r="E94" s="167" t="s">
        <v>89</v>
      </c>
      <c r="F94" s="168">
        <v>158.4</v>
      </c>
      <c r="G94" s="169"/>
      <c r="H94" s="169"/>
      <c r="I94" s="169">
        <f t="shared" si="22"/>
        <v>0</v>
      </c>
      <c r="J94" s="167">
        <f t="shared" si="23"/>
        <v>224.93</v>
      </c>
      <c r="K94" s="1">
        <f t="shared" si="24"/>
        <v>0</v>
      </c>
      <c r="L94" s="1">
        <f t="shared" si="25"/>
        <v>0</v>
      </c>
      <c r="M94" s="1"/>
      <c r="N94" s="1">
        <v>1.42</v>
      </c>
      <c r="O94" s="1"/>
      <c r="P94" s="166">
        <f t="shared" si="26"/>
        <v>1.0999999999999999E-2</v>
      </c>
      <c r="Q94" s="172"/>
      <c r="R94" s="172">
        <v>6.9999999999999994E-5</v>
      </c>
      <c r="S94" s="166">
        <f t="shared" si="27"/>
        <v>0</v>
      </c>
      <c r="X94">
        <v>0</v>
      </c>
      <c r="Z94">
        <v>0</v>
      </c>
    </row>
    <row r="95" spans="1:26" x14ac:dyDescent="0.25">
      <c r="A95" s="155"/>
      <c r="B95" s="155"/>
      <c r="C95" s="155"/>
      <c r="D95" s="155" t="s">
        <v>75</v>
      </c>
      <c r="E95" s="155"/>
      <c r="F95" s="166"/>
      <c r="G95" s="158">
        <f>ROUND((SUM(L88:L94))/1,2)</f>
        <v>0</v>
      </c>
      <c r="H95" s="158">
        <f>ROUND((SUM(M88:M94))/1,2)</f>
        <v>0</v>
      </c>
      <c r="I95" s="158">
        <f>ROUND((SUM(I88:I94))/1,2)</f>
        <v>0</v>
      </c>
      <c r="J95" s="155"/>
      <c r="K95" s="155"/>
      <c r="L95" s="155">
        <f>ROUND((SUM(L88:L94))/1,2)</f>
        <v>0</v>
      </c>
      <c r="M95" s="155">
        <f>ROUND((SUM(M88:M94))/1,2)</f>
        <v>0</v>
      </c>
      <c r="N95" s="155"/>
      <c r="O95" s="155"/>
      <c r="P95" s="173">
        <f>ROUND((SUM(P88:P94))/1,2)</f>
        <v>0.43</v>
      </c>
      <c r="S95" s="166">
        <f>ROUND((SUM(S88:S94))/1,2)</f>
        <v>0</v>
      </c>
    </row>
    <row r="96" spans="1:26" x14ac:dyDescent="0.25">
      <c r="A96" s="1"/>
      <c r="B96" s="1"/>
      <c r="C96" s="1"/>
      <c r="D96" s="1"/>
      <c r="E96" s="1"/>
      <c r="F96" s="162"/>
      <c r="G96" s="148"/>
      <c r="H96" s="148"/>
      <c r="I96" s="148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5"/>
      <c r="B97" s="155"/>
      <c r="C97" s="155"/>
      <c r="D97" s="2" t="s">
        <v>68</v>
      </c>
      <c r="E97" s="155"/>
      <c r="F97" s="166"/>
      <c r="G97" s="158">
        <f>ROUND((SUM(L22:L96))/2,2)</f>
        <v>0</v>
      </c>
      <c r="H97" s="158">
        <f>ROUND((SUM(M22:M96))/2,2)</f>
        <v>0</v>
      </c>
      <c r="I97" s="158">
        <f>ROUND((SUM(I22:I96))/2,2)</f>
        <v>0</v>
      </c>
      <c r="J97" s="155"/>
      <c r="K97" s="155"/>
      <c r="L97" s="155">
        <f>ROUND((SUM(L22:L96))/2,2)</f>
        <v>0</v>
      </c>
      <c r="M97" s="155">
        <f>ROUND((SUM(M22:M96))/2,2)</f>
        <v>0</v>
      </c>
      <c r="N97" s="155"/>
      <c r="O97" s="155"/>
      <c r="P97" s="173">
        <f>ROUND((SUM(P22:P96))/2,2)</f>
        <v>39.229999999999997</v>
      </c>
      <c r="S97" s="173">
        <f>ROUND((SUM(S22:S96))/2,2)</f>
        <v>0.16</v>
      </c>
    </row>
    <row r="98" spans="1:26" x14ac:dyDescent="0.25">
      <c r="A98" s="175"/>
      <c r="B98" s="175" t="s">
        <v>12</v>
      </c>
      <c r="C98" s="175"/>
      <c r="D98" s="175"/>
      <c r="E98" s="175"/>
      <c r="F98" s="176" t="s">
        <v>76</v>
      </c>
      <c r="G98" s="177">
        <f>ROUND((SUM(L9:L97))/3,2)</f>
        <v>0</v>
      </c>
      <c r="H98" s="177">
        <f>ROUND((SUM(M9:M97))/3,2)</f>
        <v>0</v>
      </c>
      <c r="I98" s="177">
        <f>ROUND((SUM(I9:I97))/3,2)</f>
        <v>0</v>
      </c>
      <c r="J98" s="175"/>
      <c r="K98" s="175">
        <f>ROUND((SUM(K9:K97)),2)</f>
        <v>0</v>
      </c>
      <c r="L98" s="175">
        <f>ROUND((SUM(L9:L97))/3,2)</f>
        <v>0</v>
      </c>
      <c r="M98" s="175">
        <f>ROUND((SUM(M9:M97))/3,2)</f>
        <v>0</v>
      </c>
      <c r="N98" s="175"/>
      <c r="O98" s="175"/>
      <c r="P98" s="193">
        <f>ROUND((SUM(P9:P97))/3,2)</f>
        <v>39.229999999999997</v>
      </c>
      <c r="S98" s="176">
        <f>ROUND((SUM(S9:S97))/3,2)</f>
        <v>0.16</v>
      </c>
      <c r="Z98">
        <f>(SUM(Z9:Z97))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Základná škola, Školská 389, Sačurov - Rekonštrukcia strechy telocvične / SO-001 Rekonštrukcia strechy telocvične - Zastrešenie telocviční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224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24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24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28</v>
      </c>
      <c r="C15" s="91" t="s">
        <v>6</v>
      </c>
      <c r="D15" s="91" t="s">
        <v>54</v>
      </c>
      <c r="E15" s="92" t="s">
        <v>55</v>
      </c>
      <c r="F15" s="104" t="s">
        <v>56</v>
      </c>
      <c r="G15" s="59" t="s">
        <v>33</v>
      </c>
      <c r="H15" s="62" t="s">
        <v>34</v>
      </c>
      <c r="I15" s="27"/>
      <c r="J15" s="55"/>
    </row>
    <row r="16" spans="1:23" ht="18" customHeight="1" x14ac:dyDescent="0.25">
      <c r="A16" s="11"/>
      <c r="B16" s="93">
        <v>1</v>
      </c>
      <c r="C16" s="94" t="s">
        <v>29</v>
      </c>
      <c r="D16" s="95">
        <f>'Rekap 11147'!B14</f>
        <v>0</v>
      </c>
      <c r="E16" s="96">
        <f>'Rekap 11147'!C14</f>
        <v>0</v>
      </c>
      <c r="F16" s="105">
        <f>'Rekap 11147'!D14</f>
        <v>0</v>
      </c>
      <c r="G16" s="60">
        <v>6</v>
      </c>
      <c r="H16" s="114" t="s">
        <v>35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30</v>
      </c>
      <c r="D17" s="77">
        <f>'Rekap 11147'!B21</f>
        <v>0</v>
      </c>
      <c r="E17" s="75">
        <f>'Rekap 11147'!C21</f>
        <v>0</v>
      </c>
      <c r="F17" s="80">
        <f>'Rekap 11147'!D21</f>
        <v>0</v>
      </c>
      <c r="G17" s="61">
        <v>7</v>
      </c>
      <c r="H17" s="115" t="s">
        <v>36</v>
      </c>
      <c r="I17" s="128"/>
      <c r="J17" s="126">
        <f>'SO 11147'!Z65</f>
        <v>0</v>
      </c>
    </row>
    <row r="18" spans="1:26" ht="18" customHeight="1" x14ac:dyDescent="0.25">
      <c r="A18" s="11"/>
      <c r="B18" s="68">
        <v>3</v>
      </c>
      <c r="C18" s="71" t="s">
        <v>31</v>
      </c>
      <c r="D18" s="78"/>
      <c r="E18" s="76"/>
      <c r="F18" s="81"/>
      <c r="G18" s="61">
        <v>8</v>
      </c>
      <c r="H18" s="115" t="s">
        <v>37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32</v>
      </c>
      <c r="D20" s="79"/>
      <c r="E20" s="99"/>
      <c r="F20" s="106">
        <f>SUM(F16:F19)</f>
        <v>0</v>
      </c>
      <c r="G20" s="61">
        <v>10</v>
      </c>
      <c r="H20" s="115" t="s">
        <v>32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4"/>
      <c r="E21" s="19"/>
      <c r="F21" s="97"/>
      <c r="G21" s="65" t="s">
        <v>50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45</v>
      </c>
      <c r="D22" s="86"/>
      <c r="E22" s="88" t="s">
        <v>48</v>
      </c>
      <c r="F22" s="80">
        <f>((F16*U22*0)+(F17*V22*0)+(F18*W22*0))/100</f>
        <v>0</v>
      </c>
      <c r="G22" s="60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8" t="s">
        <v>49</v>
      </c>
      <c r="F23" s="81">
        <f>((F16*U23*0)+(F17*V23*0)+(F18*W23*0))/100</f>
        <v>0</v>
      </c>
      <c r="G23" s="61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8" t="s">
        <v>48</v>
      </c>
      <c r="F24" s="81">
        <f>((F16*U24*0)+(F17*V24*0)+(F18*W24*0))/100</f>
        <v>0</v>
      </c>
      <c r="G24" s="61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32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41</v>
      </c>
      <c r="I29" s="122">
        <f>J28-SUM('SO 11147'!K9:'SO 11147'!K64)</f>
        <v>0</v>
      </c>
      <c r="J29" s="118">
        <f>ROUND(((ROUND(I29,2)*20)/100),2)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42</v>
      </c>
      <c r="I30" s="88">
        <f>SUM('SO 11147'!K9:'SO 11147'!K64)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32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23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26</v>
      </c>
      <c r="B3" s="143"/>
      <c r="C3" s="143"/>
      <c r="D3" s="144" t="s">
        <v>63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224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32</v>
      </c>
      <c r="E9" s="146" t="s">
        <v>61</v>
      </c>
      <c r="F9" s="146" t="s">
        <v>62</v>
      </c>
    </row>
    <row r="10" spans="1:26" x14ac:dyDescent="0.25">
      <c r="A10" s="153" t="s">
        <v>65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225</v>
      </c>
      <c r="B11" s="156">
        <f>'SO 11147'!L12</f>
        <v>0</v>
      </c>
      <c r="C11" s="156">
        <f>'SO 11147'!M12</f>
        <v>0</v>
      </c>
      <c r="D11" s="156">
        <f>'SO 11147'!I12</f>
        <v>0</v>
      </c>
      <c r="E11" s="157">
        <f>'SO 11147'!P12</f>
        <v>1.86</v>
      </c>
      <c r="F11" s="157">
        <f>'SO 11147'!S12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66</v>
      </c>
      <c r="B12" s="156">
        <f>'SO 11147'!L24</f>
        <v>0</v>
      </c>
      <c r="C12" s="156">
        <f>'SO 11147'!M24</f>
        <v>0</v>
      </c>
      <c r="D12" s="156">
        <f>'SO 11147'!I24</f>
        <v>0</v>
      </c>
      <c r="E12" s="157">
        <f>'SO 11147'!P24</f>
        <v>0.02</v>
      </c>
      <c r="F12" s="157">
        <f>'SO 11147'!S24</f>
        <v>1.65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67</v>
      </c>
      <c r="B13" s="156">
        <f>'SO 11147'!L30</f>
        <v>0</v>
      </c>
      <c r="C13" s="156">
        <f>'SO 11147'!M30</f>
        <v>0</v>
      </c>
      <c r="D13" s="156">
        <f>'SO 11147'!I30</f>
        <v>0</v>
      </c>
      <c r="E13" s="157">
        <f>'SO 11147'!P30</f>
        <v>0.01</v>
      </c>
      <c r="F13" s="157">
        <f>'SO 11147'!S30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2" t="s">
        <v>65</v>
      </c>
      <c r="B14" s="158">
        <f>'SO 11147'!L32</f>
        <v>0</v>
      </c>
      <c r="C14" s="158">
        <f>'SO 11147'!M32</f>
        <v>0</v>
      </c>
      <c r="D14" s="158">
        <f>'SO 11147'!I32</f>
        <v>0</v>
      </c>
      <c r="E14" s="159">
        <f>'SO 11147'!P32</f>
        <v>1.89</v>
      </c>
      <c r="F14" s="159">
        <f>'SO 11147'!S32</f>
        <v>1.65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2" t="s">
        <v>68</v>
      </c>
      <c r="B16" s="158"/>
      <c r="C16" s="156"/>
      <c r="D16" s="156"/>
      <c r="E16" s="157"/>
      <c r="F16" s="157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226</v>
      </c>
      <c r="B17" s="156">
        <f>'SO 11147'!L42</f>
        <v>0</v>
      </c>
      <c r="C17" s="156">
        <f>'SO 11147'!M42</f>
        <v>0</v>
      </c>
      <c r="D17" s="156">
        <f>'SO 11147'!I42</f>
        <v>0</v>
      </c>
      <c r="E17" s="157">
        <f>'SO 11147'!P42</f>
        <v>0.16</v>
      </c>
      <c r="F17" s="157">
        <f>'SO 11147'!S42</f>
        <v>0.04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227</v>
      </c>
      <c r="B18" s="156">
        <f>'SO 11147'!L48</f>
        <v>0</v>
      </c>
      <c r="C18" s="156">
        <f>'SO 11147'!M48</f>
        <v>0</v>
      </c>
      <c r="D18" s="156">
        <f>'SO 11147'!I48</f>
        <v>0</v>
      </c>
      <c r="E18" s="157">
        <f>'SO 11147'!P48</f>
        <v>1.51</v>
      </c>
      <c r="F18" s="157">
        <f>'SO 11147'!S48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74</v>
      </c>
      <c r="B19" s="156">
        <f>'SO 11147'!L58</f>
        <v>0</v>
      </c>
      <c r="C19" s="156">
        <f>'SO 11147'!M58</f>
        <v>0</v>
      </c>
      <c r="D19" s="156">
        <f>'SO 11147'!I58</f>
        <v>0</v>
      </c>
      <c r="E19" s="157">
        <f>'SO 11147'!P58</f>
        <v>117.84</v>
      </c>
      <c r="F19" s="157">
        <f>'SO 11147'!S58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75</v>
      </c>
      <c r="B20" s="156">
        <f>'SO 11147'!L62</f>
        <v>0</v>
      </c>
      <c r="C20" s="156">
        <f>'SO 11147'!M62</f>
        <v>0</v>
      </c>
      <c r="D20" s="156">
        <f>'SO 11147'!I62</f>
        <v>0</v>
      </c>
      <c r="E20" s="157">
        <f>'SO 11147'!P62</f>
        <v>0.01</v>
      </c>
      <c r="F20" s="157">
        <f>'SO 11147'!S62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2" t="s">
        <v>68</v>
      </c>
      <c r="B21" s="158">
        <f>'SO 11147'!L64</f>
        <v>0</v>
      </c>
      <c r="C21" s="158">
        <f>'SO 11147'!M64</f>
        <v>0</v>
      </c>
      <c r="D21" s="158">
        <f>'SO 11147'!I64</f>
        <v>0</v>
      </c>
      <c r="E21" s="159">
        <f>'SO 11147'!P64</f>
        <v>119.52</v>
      </c>
      <c r="F21" s="159">
        <f>'SO 11147'!S64</f>
        <v>0.04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2" t="s">
        <v>76</v>
      </c>
      <c r="B23" s="158">
        <f>'SO 11147'!L65</f>
        <v>0</v>
      </c>
      <c r="C23" s="158">
        <f>'SO 11147'!M65</f>
        <v>0</v>
      </c>
      <c r="D23" s="158">
        <f>'SO 11147'!I65</f>
        <v>0</v>
      </c>
      <c r="E23" s="159">
        <f>'SO 11147'!P65</f>
        <v>121.41</v>
      </c>
      <c r="F23" s="159">
        <f>'SO 11147'!S65</f>
        <v>1.69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pane ySplit="8" topLeftCell="A51" activePane="bottomLeft" state="frozen"/>
      <selection pane="bottomLeft" activeCell="G62" sqref="G6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9.42578125" customWidth="1"/>
    <col min="17" max="17" width="0" hidden="1" customWidth="1"/>
    <col min="18" max="18" width="0.42578125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23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26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77</v>
      </c>
      <c r="B8" s="163" t="s">
        <v>78</v>
      </c>
      <c r="C8" s="163" t="s">
        <v>79</v>
      </c>
      <c r="D8" s="163" t="s">
        <v>80</v>
      </c>
      <c r="E8" s="163" t="s">
        <v>81</v>
      </c>
      <c r="F8" s="163" t="s">
        <v>82</v>
      </c>
      <c r="G8" s="163" t="s">
        <v>54</v>
      </c>
      <c r="H8" s="163" t="s">
        <v>55</v>
      </c>
      <c r="I8" s="163" t="s">
        <v>83</v>
      </c>
      <c r="J8" s="163"/>
      <c r="K8" s="163"/>
      <c r="L8" s="163"/>
      <c r="M8" s="163"/>
      <c r="N8" s="163"/>
      <c r="O8" s="163"/>
      <c r="P8" s="163" t="s">
        <v>84</v>
      </c>
      <c r="Q8" s="160"/>
      <c r="R8" s="160"/>
      <c r="S8" s="163" t="s">
        <v>85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225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228</v>
      </c>
      <c r="C11" s="171" t="s">
        <v>229</v>
      </c>
      <c r="D11" s="167" t="s">
        <v>230</v>
      </c>
      <c r="E11" s="167" t="s">
        <v>108</v>
      </c>
      <c r="F11" s="168">
        <v>0.75600000000000001</v>
      </c>
      <c r="G11" s="169"/>
      <c r="H11" s="169"/>
      <c r="I11" s="169">
        <f>ROUND(F11*(G11+H11),2)</f>
        <v>0</v>
      </c>
      <c r="J11" s="167">
        <f>ROUND(F11*(N11),2)</f>
        <v>87.29</v>
      </c>
      <c r="K11" s="1">
        <f>ROUND(F11*(O11),2)</f>
        <v>0</v>
      </c>
      <c r="L11" s="1">
        <f>ROUND(F11*(G11+H11),2)</f>
        <v>0</v>
      </c>
      <c r="M11" s="1"/>
      <c r="N11" s="1">
        <v>115.46</v>
      </c>
      <c r="O11" s="1"/>
      <c r="P11" s="166">
        <f>ROUND(F11*(R11),3)</f>
        <v>1.8640000000000001</v>
      </c>
      <c r="Q11" s="172"/>
      <c r="R11" s="172">
        <v>2.4649828999999999</v>
      </c>
      <c r="S11" s="166">
        <f>ROUND(F11*(X11),3)</f>
        <v>0</v>
      </c>
      <c r="X11">
        <v>0</v>
      </c>
      <c r="Z11">
        <v>0</v>
      </c>
    </row>
    <row r="12" spans="1:26" x14ac:dyDescent="0.25">
      <c r="A12" s="155"/>
      <c r="B12" s="155"/>
      <c r="C12" s="155"/>
      <c r="D12" s="155" t="s">
        <v>225</v>
      </c>
      <c r="E12" s="155"/>
      <c r="F12" s="166"/>
      <c r="G12" s="158">
        <f>ROUND((SUM(L10:L11))/1,2)</f>
        <v>0</v>
      </c>
      <c r="H12" s="158">
        <f>ROUND((SUM(M10:M11))/1,2)</f>
        <v>0</v>
      </c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1.86</v>
      </c>
      <c r="Q12" s="152"/>
      <c r="R12" s="152"/>
      <c r="S12" s="173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155" t="s">
        <v>66</v>
      </c>
      <c r="E14" s="155"/>
      <c r="F14" s="166"/>
      <c r="G14" s="156"/>
      <c r="H14" s="156"/>
      <c r="I14" s="156"/>
      <c r="J14" s="155"/>
      <c r="K14" s="155"/>
      <c r="L14" s="155"/>
      <c r="M14" s="155"/>
      <c r="N14" s="155"/>
      <c r="O14" s="155"/>
      <c r="P14" s="155"/>
      <c r="Q14" s="152"/>
      <c r="R14" s="152"/>
      <c r="S14" s="155"/>
      <c r="T14" s="152"/>
      <c r="U14" s="152"/>
      <c r="V14" s="152"/>
      <c r="W14" s="152"/>
      <c r="X14" s="152"/>
      <c r="Y14" s="152"/>
      <c r="Z14" s="152"/>
    </row>
    <row r="15" spans="1:26" ht="24.95" customHeight="1" x14ac:dyDescent="0.25">
      <c r="A15" s="170"/>
      <c r="B15" s="167" t="s">
        <v>231</v>
      </c>
      <c r="C15" s="171" t="s">
        <v>232</v>
      </c>
      <c r="D15" s="167" t="s">
        <v>233</v>
      </c>
      <c r="E15" s="167" t="s">
        <v>137</v>
      </c>
      <c r="F15" s="168">
        <v>28</v>
      </c>
      <c r="G15" s="169"/>
      <c r="H15" s="169"/>
      <c r="I15" s="169">
        <f t="shared" ref="I15:I23" si="0">ROUND(F15*(G15+H15),2)</f>
        <v>0</v>
      </c>
      <c r="J15" s="167">
        <f t="shared" ref="J15:J23" si="1">ROUND(F15*(N15),2)</f>
        <v>293.72000000000003</v>
      </c>
      <c r="K15" s="1">
        <f t="shared" ref="K15:K23" si="2">ROUND(F15*(O15),2)</f>
        <v>0</v>
      </c>
      <c r="L15" s="1">
        <f t="shared" ref="L15:L23" si="3">ROUND(F15*(G15+H15),2)</f>
        <v>0</v>
      </c>
      <c r="M15" s="1"/>
      <c r="N15" s="1">
        <v>10.49</v>
      </c>
      <c r="O15" s="1"/>
      <c r="P15" s="166">
        <f t="shared" ref="P15:P23" si="4">ROUND(F15*(R15),3)</f>
        <v>0.01</v>
      </c>
      <c r="Q15" s="172"/>
      <c r="R15" s="172">
        <v>3.4000000000000002E-4</v>
      </c>
      <c r="S15" s="166">
        <f t="shared" ref="S15:S23" si="5">ROUND(F15*(X15),3)</f>
        <v>1.6519999999999999</v>
      </c>
      <c r="X15">
        <v>5.8999999999999997E-2</v>
      </c>
      <c r="Z15">
        <v>0</v>
      </c>
    </row>
    <row r="16" spans="1:26" ht="24.95" customHeight="1" x14ac:dyDescent="0.25">
      <c r="A16" s="170"/>
      <c r="B16" s="167" t="s">
        <v>231</v>
      </c>
      <c r="C16" s="171" t="s">
        <v>234</v>
      </c>
      <c r="D16" s="167" t="s">
        <v>235</v>
      </c>
      <c r="E16" s="167" t="s">
        <v>97</v>
      </c>
      <c r="F16" s="168">
        <v>1.694</v>
      </c>
      <c r="G16" s="169"/>
      <c r="H16" s="169"/>
      <c r="I16" s="169">
        <f t="shared" si="0"/>
        <v>0</v>
      </c>
      <c r="J16" s="167">
        <f t="shared" si="1"/>
        <v>10.32</v>
      </c>
      <c r="K16" s="1">
        <f t="shared" si="2"/>
        <v>0</v>
      </c>
      <c r="L16" s="1">
        <f t="shared" si="3"/>
        <v>0</v>
      </c>
      <c r="M16" s="1"/>
      <c r="N16" s="1">
        <v>6.09</v>
      </c>
      <c r="O16" s="1"/>
      <c r="P16" s="166">
        <f t="shared" si="4"/>
        <v>0</v>
      </c>
      <c r="Q16" s="172"/>
      <c r="R16" s="172">
        <v>0</v>
      </c>
      <c r="S16" s="166">
        <f t="shared" si="5"/>
        <v>0</v>
      </c>
      <c r="X16">
        <v>0</v>
      </c>
      <c r="Z16">
        <v>0</v>
      </c>
    </row>
    <row r="17" spans="1:26" ht="24.95" customHeight="1" x14ac:dyDescent="0.25">
      <c r="A17" s="170"/>
      <c r="B17" s="167" t="s">
        <v>231</v>
      </c>
      <c r="C17" s="171" t="s">
        <v>236</v>
      </c>
      <c r="D17" s="167" t="s">
        <v>237</v>
      </c>
      <c r="E17" s="167" t="s">
        <v>97</v>
      </c>
      <c r="F17" s="168">
        <v>1.694</v>
      </c>
      <c r="G17" s="169"/>
      <c r="H17" s="169"/>
      <c r="I17" s="169">
        <f t="shared" si="0"/>
        <v>0</v>
      </c>
      <c r="J17" s="167">
        <f t="shared" si="1"/>
        <v>16.28</v>
      </c>
      <c r="K17" s="1">
        <f t="shared" si="2"/>
        <v>0</v>
      </c>
      <c r="L17" s="1">
        <f t="shared" si="3"/>
        <v>0</v>
      </c>
      <c r="M17" s="1"/>
      <c r="N17" s="1">
        <v>9.61</v>
      </c>
      <c r="O17" s="1"/>
      <c r="P17" s="166">
        <f t="shared" si="4"/>
        <v>0</v>
      </c>
      <c r="Q17" s="172"/>
      <c r="R17" s="172">
        <v>0</v>
      </c>
      <c r="S17" s="166">
        <f t="shared" si="5"/>
        <v>0</v>
      </c>
      <c r="X17">
        <v>0</v>
      </c>
      <c r="Z17">
        <v>0</v>
      </c>
    </row>
    <row r="18" spans="1:26" ht="24.95" customHeight="1" x14ac:dyDescent="0.25">
      <c r="A18" s="170"/>
      <c r="B18" s="167" t="s">
        <v>231</v>
      </c>
      <c r="C18" s="171" t="s">
        <v>238</v>
      </c>
      <c r="D18" s="167" t="s">
        <v>239</v>
      </c>
      <c r="E18" s="167" t="s">
        <v>97</v>
      </c>
      <c r="F18" s="168">
        <v>42.35</v>
      </c>
      <c r="G18" s="169"/>
      <c r="H18" s="169"/>
      <c r="I18" s="169">
        <f t="shared" si="0"/>
        <v>0</v>
      </c>
      <c r="J18" s="167">
        <f t="shared" si="1"/>
        <v>14.4</v>
      </c>
      <c r="K18" s="1">
        <f t="shared" si="2"/>
        <v>0</v>
      </c>
      <c r="L18" s="1">
        <f t="shared" si="3"/>
        <v>0</v>
      </c>
      <c r="M18" s="1"/>
      <c r="N18" s="1">
        <v>0.34</v>
      </c>
      <c r="O18" s="1"/>
      <c r="P18" s="166">
        <f t="shared" si="4"/>
        <v>0</v>
      </c>
      <c r="Q18" s="172"/>
      <c r="R18" s="172">
        <v>0</v>
      </c>
      <c r="S18" s="166">
        <f t="shared" si="5"/>
        <v>0</v>
      </c>
      <c r="X18">
        <v>0</v>
      </c>
      <c r="Z18">
        <v>0</v>
      </c>
    </row>
    <row r="19" spans="1:26" ht="24.95" customHeight="1" x14ac:dyDescent="0.25">
      <c r="A19" s="170"/>
      <c r="B19" s="167" t="s">
        <v>231</v>
      </c>
      <c r="C19" s="171" t="s">
        <v>240</v>
      </c>
      <c r="D19" s="167" t="s">
        <v>241</v>
      </c>
      <c r="E19" s="167" t="s">
        <v>97</v>
      </c>
      <c r="F19" s="168">
        <v>1.694</v>
      </c>
      <c r="G19" s="169"/>
      <c r="H19" s="169"/>
      <c r="I19" s="169">
        <f t="shared" si="0"/>
        <v>0</v>
      </c>
      <c r="J19" s="167">
        <f t="shared" si="1"/>
        <v>10.42</v>
      </c>
      <c r="K19" s="1">
        <f t="shared" si="2"/>
        <v>0</v>
      </c>
      <c r="L19" s="1">
        <f t="shared" si="3"/>
        <v>0</v>
      </c>
      <c r="M19" s="1"/>
      <c r="N19" s="1">
        <v>6.15</v>
      </c>
      <c r="O19" s="1"/>
      <c r="P19" s="166">
        <f t="shared" si="4"/>
        <v>0</v>
      </c>
      <c r="Q19" s="172"/>
      <c r="R19" s="172">
        <v>0</v>
      </c>
      <c r="S19" s="166">
        <f t="shared" si="5"/>
        <v>0</v>
      </c>
      <c r="X19">
        <v>0</v>
      </c>
      <c r="Z19">
        <v>0</v>
      </c>
    </row>
    <row r="20" spans="1:26" ht="24.95" customHeight="1" x14ac:dyDescent="0.25">
      <c r="A20" s="170"/>
      <c r="B20" s="167" t="s">
        <v>231</v>
      </c>
      <c r="C20" s="171" t="s">
        <v>242</v>
      </c>
      <c r="D20" s="167" t="s">
        <v>243</v>
      </c>
      <c r="E20" s="167" t="s">
        <v>97</v>
      </c>
      <c r="F20" s="168">
        <v>1.694</v>
      </c>
      <c r="G20" s="169"/>
      <c r="H20" s="169"/>
      <c r="I20" s="169">
        <f t="shared" si="0"/>
        <v>0</v>
      </c>
      <c r="J20" s="167">
        <f t="shared" si="1"/>
        <v>26.92</v>
      </c>
      <c r="K20" s="1">
        <f t="shared" si="2"/>
        <v>0</v>
      </c>
      <c r="L20" s="1">
        <f t="shared" si="3"/>
        <v>0</v>
      </c>
      <c r="M20" s="1"/>
      <c r="N20" s="1">
        <v>15.89</v>
      </c>
      <c r="O20" s="1"/>
      <c r="P20" s="166">
        <f t="shared" si="4"/>
        <v>0</v>
      </c>
      <c r="Q20" s="172"/>
      <c r="R20" s="172">
        <v>0</v>
      </c>
      <c r="S20" s="166">
        <f t="shared" si="5"/>
        <v>0</v>
      </c>
      <c r="X20">
        <v>0</v>
      </c>
      <c r="Z20">
        <v>0</v>
      </c>
    </row>
    <row r="21" spans="1:26" ht="24.95" customHeight="1" x14ac:dyDescent="0.25">
      <c r="A21" s="170"/>
      <c r="B21" s="167" t="s">
        <v>244</v>
      </c>
      <c r="C21" s="171" t="s">
        <v>245</v>
      </c>
      <c r="D21" s="167" t="s">
        <v>246</v>
      </c>
      <c r="E21" s="167" t="s">
        <v>89</v>
      </c>
      <c r="F21" s="168">
        <v>439.22899999999998</v>
      </c>
      <c r="G21" s="169"/>
      <c r="H21" s="169"/>
      <c r="I21" s="169">
        <f t="shared" si="0"/>
        <v>0</v>
      </c>
      <c r="J21" s="167">
        <f t="shared" si="1"/>
        <v>461.19</v>
      </c>
      <c r="K21" s="1">
        <f t="shared" si="2"/>
        <v>0</v>
      </c>
      <c r="L21" s="1">
        <f t="shared" si="3"/>
        <v>0</v>
      </c>
      <c r="M21" s="1"/>
      <c r="N21" s="1">
        <v>1.05</v>
      </c>
      <c r="O21" s="1"/>
      <c r="P21" s="166">
        <f t="shared" si="4"/>
        <v>8.9999999999999993E-3</v>
      </c>
      <c r="Q21" s="172"/>
      <c r="R21" s="172">
        <v>2.0000000000000002E-5</v>
      </c>
      <c r="S21" s="166">
        <f t="shared" si="5"/>
        <v>0</v>
      </c>
      <c r="X21">
        <v>0</v>
      </c>
      <c r="Z21">
        <v>0</v>
      </c>
    </row>
    <row r="22" spans="1:26" ht="35.1" customHeight="1" x14ac:dyDescent="0.25">
      <c r="A22" s="170"/>
      <c r="B22" s="167" t="s">
        <v>247</v>
      </c>
      <c r="C22" s="171" t="s">
        <v>248</v>
      </c>
      <c r="D22" s="167" t="s">
        <v>249</v>
      </c>
      <c r="E22" s="167" t="s">
        <v>250</v>
      </c>
      <c r="F22" s="168">
        <v>20</v>
      </c>
      <c r="G22" s="169"/>
      <c r="H22" s="169"/>
      <c r="I22" s="169">
        <f t="shared" si="0"/>
        <v>0</v>
      </c>
      <c r="J22" s="167">
        <f t="shared" si="1"/>
        <v>238.4</v>
      </c>
      <c r="K22" s="1">
        <f t="shared" si="2"/>
        <v>0</v>
      </c>
      <c r="L22" s="1">
        <f t="shared" si="3"/>
        <v>0</v>
      </c>
      <c r="M22" s="1"/>
      <c r="N22" s="1">
        <v>11.92</v>
      </c>
      <c r="O22" s="1"/>
      <c r="P22" s="166">
        <f t="shared" si="4"/>
        <v>0</v>
      </c>
      <c r="Q22" s="172"/>
      <c r="R22" s="172">
        <v>0</v>
      </c>
      <c r="S22" s="166">
        <f t="shared" si="5"/>
        <v>0</v>
      </c>
      <c r="X22">
        <v>0</v>
      </c>
      <c r="Z22">
        <v>0</v>
      </c>
    </row>
    <row r="23" spans="1:26" ht="24.95" customHeight="1" x14ac:dyDescent="0.25">
      <c r="A23" s="170"/>
      <c r="B23" s="167" t="s">
        <v>112</v>
      </c>
      <c r="C23" s="171" t="s">
        <v>251</v>
      </c>
      <c r="D23" s="167" t="s">
        <v>252</v>
      </c>
      <c r="E23" s="167" t="s">
        <v>253</v>
      </c>
      <c r="F23" s="168">
        <v>1</v>
      </c>
      <c r="G23" s="169"/>
      <c r="H23" s="169"/>
      <c r="I23" s="169">
        <f t="shared" si="0"/>
        <v>0</v>
      </c>
      <c r="J23" s="167">
        <f t="shared" si="1"/>
        <v>154.94</v>
      </c>
      <c r="K23" s="1">
        <f t="shared" si="2"/>
        <v>0</v>
      </c>
      <c r="L23" s="1">
        <f t="shared" si="3"/>
        <v>0</v>
      </c>
      <c r="M23" s="1"/>
      <c r="N23" s="1">
        <v>154.94</v>
      </c>
      <c r="O23" s="1"/>
      <c r="P23" s="166">
        <f t="shared" si="4"/>
        <v>0</v>
      </c>
      <c r="Q23" s="172"/>
      <c r="R23" s="172">
        <v>0</v>
      </c>
      <c r="S23" s="166">
        <f t="shared" si="5"/>
        <v>0</v>
      </c>
      <c r="X23">
        <v>0</v>
      </c>
      <c r="Z23">
        <v>0</v>
      </c>
    </row>
    <row r="24" spans="1:26" x14ac:dyDescent="0.25">
      <c r="A24" s="155"/>
      <c r="B24" s="155"/>
      <c r="C24" s="155"/>
      <c r="D24" s="155" t="s">
        <v>66</v>
      </c>
      <c r="E24" s="155"/>
      <c r="F24" s="166"/>
      <c r="G24" s="158">
        <f>ROUND((SUM(L14:L23))/1,2)</f>
        <v>0</v>
      </c>
      <c r="H24" s="158">
        <f>ROUND((SUM(M14:M23))/1,2)</f>
        <v>0</v>
      </c>
      <c r="I24" s="158">
        <f>ROUND((SUM(I14:I23))/1,2)</f>
        <v>0</v>
      </c>
      <c r="J24" s="155"/>
      <c r="K24" s="155"/>
      <c r="L24" s="155">
        <f>ROUND((SUM(L14:L23))/1,2)</f>
        <v>0</v>
      </c>
      <c r="M24" s="155">
        <f>ROUND((SUM(M14:M23))/1,2)</f>
        <v>0</v>
      </c>
      <c r="N24" s="155"/>
      <c r="O24" s="155"/>
      <c r="P24" s="173">
        <f>ROUND((SUM(P14:P23))/1,2)</f>
        <v>0.02</v>
      </c>
      <c r="Q24" s="152"/>
      <c r="R24" s="152"/>
      <c r="S24" s="173">
        <f>ROUND((SUM(S14:S23))/1,2)</f>
        <v>1.65</v>
      </c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"/>
      <c r="C25" s="1"/>
      <c r="D25" s="1"/>
      <c r="E25" s="1"/>
      <c r="F25" s="162"/>
      <c r="G25" s="148"/>
      <c r="H25" s="148"/>
      <c r="I25" s="148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5"/>
      <c r="B26" s="155"/>
      <c r="C26" s="155"/>
      <c r="D26" s="155" t="s">
        <v>67</v>
      </c>
      <c r="E26" s="155"/>
      <c r="F26" s="166"/>
      <c r="G26" s="156"/>
      <c r="H26" s="156"/>
      <c r="I26" s="156"/>
      <c r="J26" s="155"/>
      <c r="K26" s="155"/>
      <c r="L26" s="155"/>
      <c r="M26" s="155"/>
      <c r="N26" s="155"/>
      <c r="O26" s="155"/>
      <c r="P26" s="155"/>
      <c r="Q26" s="152"/>
      <c r="R26" s="152"/>
      <c r="S26" s="155"/>
      <c r="T26" s="152"/>
      <c r="U26" s="152"/>
      <c r="V26" s="152"/>
      <c r="W26" s="152"/>
      <c r="X26" s="152"/>
      <c r="Y26" s="152"/>
      <c r="Z26" s="152"/>
    </row>
    <row r="27" spans="1:26" ht="24.95" customHeight="1" x14ac:dyDescent="0.25">
      <c r="A27" s="170"/>
      <c r="B27" s="167" t="s">
        <v>244</v>
      </c>
      <c r="C27" s="171" t="s">
        <v>254</v>
      </c>
      <c r="D27" s="167" t="s">
        <v>255</v>
      </c>
      <c r="E27" s="167" t="s">
        <v>97</v>
      </c>
      <c r="F27" s="168">
        <v>1.8919999999999999</v>
      </c>
      <c r="G27" s="169"/>
      <c r="H27" s="169"/>
      <c r="I27" s="169">
        <f>ROUND(F27*(G27+H27),2)</f>
        <v>0</v>
      </c>
      <c r="J27" s="167">
        <f>ROUND(F27*(N27),2)</f>
        <v>40.47</v>
      </c>
      <c r="K27" s="1">
        <f>ROUND(F27*(O27),2)</f>
        <v>0</v>
      </c>
      <c r="L27" s="1">
        <f>ROUND(F27*(G27+H27),2)</f>
        <v>0</v>
      </c>
      <c r="M27" s="1"/>
      <c r="N27" s="1">
        <v>21.39</v>
      </c>
      <c r="O27" s="1"/>
      <c r="P27" s="166">
        <f>ROUND(F27*(R27),3)</f>
        <v>0</v>
      </c>
      <c r="Q27" s="172"/>
      <c r="R27" s="172">
        <v>0</v>
      </c>
      <c r="S27" s="166">
        <f>ROUND(F27*(X27),3)</f>
        <v>0</v>
      </c>
      <c r="X27">
        <v>0</v>
      </c>
      <c r="Z27">
        <v>0</v>
      </c>
    </row>
    <row r="28" spans="1:26" ht="24.95" customHeight="1" x14ac:dyDescent="0.25">
      <c r="A28" s="170"/>
      <c r="B28" s="167" t="s">
        <v>112</v>
      </c>
      <c r="C28" s="171" t="s">
        <v>256</v>
      </c>
      <c r="D28" s="167" t="s">
        <v>257</v>
      </c>
      <c r="E28" s="167" t="s">
        <v>89</v>
      </c>
      <c r="F28" s="168">
        <v>439.22899999999998</v>
      </c>
      <c r="G28" s="169"/>
      <c r="H28" s="169"/>
      <c r="I28" s="169">
        <f>ROUND(F28*(G28+H28),2)</f>
        <v>0</v>
      </c>
      <c r="J28" s="167">
        <f>ROUND(F28*(N28),2)</f>
        <v>210.83</v>
      </c>
      <c r="K28" s="1">
        <f>ROUND(F28*(O28),2)</f>
        <v>0</v>
      </c>
      <c r="L28" s="1">
        <f>ROUND(F28*(G28+H28),2)</f>
        <v>0</v>
      </c>
      <c r="M28" s="1"/>
      <c r="N28" s="1">
        <v>0.48</v>
      </c>
      <c r="O28" s="1"/>
      <c r="P28" s="166">
        <f>ROUND(F28*(R28),3)</f>
        <v>0</v>
      </c>
      <c r="Q28" s="172"/>
      <c r="R28" s="172">
        <v>0</v>
      </c>
      <c r="S28" s="166">
        <f>ROUND(F28*(X28),3)</f>
        <v>0</v>
      </c>
      <c r="X28">
        <v>0</v>
      </c>
      <c r="Z28">
        <v>0</v>
      </c>
    </row>
    <row r="29" spans="1:26" ht="24.95" customHeight="1" x14ac:dyDescent="0.25">
      <c r="A29" s="170"/>
      <c r="B29" s="167" t="s">
        <v>258</v>
      </c>
      <c r="C29" s="171" t="s">
        <v>259</v>
      </c>
      <c r="D29" s="167" t="s">
        <v>260</v>
      </c>
      <c r="E29" s="167" t="s">
        <v>89</v>
      </c>
      <c r="F29" s="168">
        <v>505.113</v>
      </c>
      <c r="G29" s="169"/>
      <c r="H29" s="169"/>
      <c r="I29" s="169">
        <f>ROUND(F29*(G29+H29),2)</f>
        <v>0</v>
      </c>
      <c r="J29" s="167">
        <f>ROUND(F29*(N29),2)</f>
        <v>424.29</v>
      </c>
      <c r="K29" s="1">
        <f>ROUND(F29*(O29),2)</f>
        <v>0</v>
      </c>
      <c r="L29" s="1"/>
      <c r="M29" s="1">
        <f>ROUND(F29*(G29+H29),2)</f>
        <v>0</v>
      </c>
      <c r="N29" s="1">
        <v>0.84</v>
      </c>
      <c r="O29" s="1"/>
      <c r="P29" s="166">
        <f>ROUND(F29*(R29),3)</f>
        <v>0.01</v>
      </c>
      <c r="Q29" s="172"/>
      <c r="R29" s="172">
        <v>2.0000000000000002E-5</v>
      </c>
      <c r="S29" s="166">
        <f>ROUND(F29*(X29),3)</f>
        <v>0</v>
      </c>
      <c r="X29">
        <v>0</v>
      </c>
      <c r="Z29">
        <v>0</v>
      </c>
    </row>
    <row r="30" spans="1:26" x14ac:dyDescent="0.25">
      <c r="A30" s="155"/>
      <c r="B30" s="155"/>
      <c r="C30" s="155"/>
      <c r="D30" s="155" t="s">
        <v>67</v>
      </c>
      <c r="E30" s="155"/>
      <c r="F30" s="166"/>
      <c r="G30" s="158">
        <f>ROUND((SUM(L26:L29))/1,2)</f>
        <v>0</v>
      </c>
      <c r="H30" s="158">
        <f>ROUND((SUM(M26:M29))/1,2)</f>
        <v>0</v>
      </c>
      <c r="I30" s="158">
        <f>ROUND((SUM(I26:I29))/1,2)</f>
        <v>0</v>
      </c>
      <c r="J30" s="155"/>
      <c r="K30" s="155"/>
      <c r="L30" s="155">
        <f>ROUND((SUM(L26:L29))/1,2)</f>
        <v>0</v>
      </c>
      <c r="M30" s="155">
        <f>ROUND((SUM(M26:M29))/1,2)</f>
        <v>0</v>
      </c>
      <c r="N30" s="155"/>
      <c r="O30" s="155"/>
      <c r="P30" s="173">
        <f>ROUND((SUM(P26:P29))/1,2)</f>
        <v>0.01</v>
      </c>
      <c r="Q30" s="152"/>
      <c r="R30" s="152"/>
      <c r="S30" s="173">
        <f>ROUND((SUM(S26:S29))/1,2)</f>
        <v>0</v>
      </c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2" t="s">
        <v>65</v>
      </c>
      <c r="E32" s="155"/>
      <c r="F32" s="166"/>
      <c r="G32" s="158">
        <f>ROUND((SUM(L9:L31))/2,2)</f>
        <v>0</v>
      </c>
      <c r="H32" s="158">
        <f>ROUND((SUM(M9:M31))/2,2)</f>
        <v>0</v>
      </c>
      <c r="I32" s="158">
        <f>ROUND((SUM(I9:I31))/2,2)</f>
        <v>0</v>
      </c>
      <c r="J32" s="156"/>
      <c r="K32" s="155"/>
      <c r="L32" s="156">
        <f>ROUND((SUM(L9:L31))/2,2)</f>
        <v>0</v>
      </c>
      <c r="M32" s="156">
        <f>ROUND((SUM(M9:M31))/2,2)</f>
        <v>0</v>
      </c>
      <c r="N32" s="155"/>
      <c r="O32" s="155"/>
      <c r="P32" s="173">
        <f>ROUND((SUM(P9:P31))/2,2)</f>
        <v>1.89</v>
      </c>
      <c r="S32" s="173">
        <f>ROUND((SUM(S9:S31))/2,2)</f>
        <v>1.65</v>
      </c>
    </row>
    <row r="33" spans="1:26" x14ac:dyDescent="0.25">
      <c r="A33" s="1"/>
      <c r="B33" s="1"/>
      <c r="C33" s="1"/>
      <c r="D33" s="1"/>
      <c r="E33" s="1"/>
      <c r="F33" s="162"/>
      <c r="G33" s="148"/>
      <c r="H33" s="148"/>
      <c r="I33" s="148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5"/>
      <c r="B34" s="155"/>
      <c r="C34" s="155"/>
      <c r="D34" s="2" t="s">
        <v>68</v>
      </c>
      <c r="E34" s="155"/>
      <c r="F34" s="166"/>
      <c r="G34" s="156"/>
      <c r="H34" s="156"/>
      <c r="I34" s="156"/>
      <c r="J34" s="155"/>
      <c r="K34" s="155"/>
      <c r="L34" s="155"/>
      <c r="M34" s="155"/>
      <c r="N34" s="155"/>
      <c r="O34" s="155"/>
      <c r="P34" s="155"/>
      <c r="Q34" s="152"/>
      <c r="R34" s="152"/>
      <c r="S34" s="155"/>
      <c r="T34" s="152"/>
      <c r="U34" s="152"/>
      <c r="V34" s="152"/>
      <c r="W34" s="152"/>
      <c r="X34" s="152"/>
      <c r="Y34" s="152"/>
      <c r="Z34" s="152"/>
    </row>
    <row r="35" spans="1:26" x14ac:dyDescent="0.25">
      <c r="A35" s="155"/>
      <c r="B35" s="155"/>
      <c r="C35" s="155"/>
      <c r="D35" s="155" t="s">
        <v>226</v>
      </c>
      <c r="E35" s="155"/>
      <c r="F35" s="166"/>
      <c r="G35" s="156"/>
      <c r="H35" s="156"/>
      <c r="I35" s="156"/>
      <c r="J35" s="155"/>
      <c r="K35" s="155"/>
      <c r="L35" s="155"/>
      <c r="M35" s="155"/>
      <c r="N35" s="155"/>
      <c r="O35" s="155"/>
      <c r="P35" s="155"/>
      <c r="Q35" s="152"/>
      <c r="R35" s="152"/>
      <c r="S35" s="155"/>
      <c r="T35" s="152"/>
      <c r="U35" s="152"/>
      <c r="V35" s="152"/>
      <c r="W35" s="152"/>
      <c r="X35" s="152"/>
      <c r="Y35" s="152"/>
      <c r="Z35" s="152"/>
    </row>
    <row r="36" spans="1:26" ht="24.95" customHeight="1" x14ac:dyDescent="0.25">
      <c r="A36" s="170"/>
      <c r="B36" s="167" t="s">
        <v>261</v>
      </c>
      <c r="C36" s="171" t="s">
        <v>262</v>
      </c>
      <c r="D36" s="167" t="s">
        <v>263</v>
      </c>
      <c r="E36" s="167" t="s">
        <v>89</v>
      </c>
      <c r="F36" s="168">
        <v>28</v>
      </c>
      <c r="G36" s="169"/>
      <c r="H36" s="169"/>
      <c r="I36" s="169">
        <f t="shared" ref="I36:I41" si="6">ROUND(F36*(G36+H36),2)</f>
        <v>0</v>
      </c>
      <c r="J36" s="167">
        <f t="shared" ref="J36:J41" si="7">ROUND(F36*(N36),2)</f>
        <v>12.6</v>
      </c>
      <c r="K36" s="1">
        <f t="shared" ref="K36:K41" si="8">ROUND(F36*(O36),2)</f>
        <v>0</v>
      </c>
      <c r="L36" s="1">
        <f>ROUND(F36*(G36+H36),2)</f>
        <v>0</v>
      </c>
      <c r="M36" s="1"/>
      <c r="N36" s="1">
        <v>0.45</v>
      </c>
      <c r="O36" s="1"/>
      <c r="P36" s="166">
        <f t="shared" ref="P36:P41" si="9">ROUND(F36*(R36),3)</f>
        <v>0</v>
      </c>
      <c r="Q36" s="172"/>
      <c r="R36" s="172">
        <v>0</v>
      </c>
      <c r="S36" s="166">
        <f t="shared" ref="S36:S41" si="10">ROUND(F36*(X36),3)</f>
        <v>0</v>
      </c>
      <c r="X36">
        <v>0</v>
      </c>
      <c r="Z36">
        <v>0</v>
      </c>
    </row>
    <row r="37" spans="1:26" ht="24.95" customHeight="1" x14ac:dyDescent="0.25">
      <c r="A37" s="170"/>
      <c r="B37" s="167" t="s">
        <v>261</v>
      </c>
      <c r="C37" s="171" t="s">
        <v>264</v>
      </c>
      <c r="D37" s="167" t="s">
        <v>265</v>
      </c>
      <c r="E37" s="167" t="s">
        <v>89</v>
      </c>
      <c r="F37" s="168">
        <v>28</v>
      </c>
      <c r="G37" s="169"/>
      <c r="H37" s="169"/>
      <c r="I37" s="169">
        <f t="shared" si="6"/>
        <v>0</v>
      </c>
      <c r="J37" s="167">
        <f t="shared" si="7"/>
        <v>76.72</v>
      </c>
      <c r="K37" s="1">
        <f t="shared" si="8"/>
        <v>0</v>
      </c>
      <c r="L37" s="1">
        <f>ROUND(F37*(G37+H37),2)</f>
        <v>0</v>
      </c>
      <c r="M37" s="1"/>
      <c r="N37" s="1">
        <v>2.74</v>
      </c>
      <c r="O37" s="1"/>
      <c r="P37" s="166">
        <f t="shared" si="9"/>
        <v>1.2999999999999999E-2</v>
      </c>
      <c r="Q37" s="172"/>
      <c r="R37" s="172">
        <v>4.817E-4</v>
      </c>
      <c r="S37" s="166">
        <f t="shared" si="10"/>
        <v>0</v>
      </c>
      <c r="X37">
        <v>0</v>
      </c>
      <c r="Z37">
        <v>0</v>
      </c>
    </row>
    <row r="38" spans="1:26" ht="24.95" customHeight="1" x14ac:dyDescent="0.25">
      <c r="A38" s="170"/>
      <c r="B38" s="167" t="s">
        <v>261</v>
      </c>
      <c r="C38" s="171" t="s">
        <v>266</v>
      </c>
      <c r="D38" s="167" t="s">
        <v>267</v>
      </c>
      <c r="E38" s="167" t="s">
        <v>111</v>
      </c>
      <c r="F38" s="168">
        <v>2.75</v>
      </c>
      <c r="G38" s="174"/>
      <c r="H38" s="174"/>
      <c r="I38" s="174">
        <f t="shared" si="6"/>
        <v>0</v>
      </c>
      <c r="J38" s="167">
        <f t="shared" si="7"/>
        <v>4.9400000000000004</v>
      </c>
      <c r="K38" s="1">
        <f t="shared" si="8"/>
        <v>0</v>
      </c>
      <c r="L38" s="1">
        <f>ROUND(F38*(G38+H38),2)</f>
        <v>0</v>
      </c>
      <c r="M38" s="1"/>
      <c r="N38" s="1">
        <v>1.7957390415668486</v>
      </c>
      <c r="O38" s="1"/>
      <c r="P38" s="166">
        <f t="shared" si="9"/>
        <v>0</v>
      </c>
      <c r="Q38" s="172"/>
      <c r="R38" s="172">
        <v>0</v>
      </c>
      <c r="S38" s="166">
        <f t="shared" si="10"/>
        <v>0</v>
      </c>
      <c r="X38">
        <v>0</v>
      </c>
      <c r="Z38">
        <v>0</v>
      </c>
    </row>
    <row r="39" spans="1:26" ht="24.95" customHeight="1" x14ac:dyDescent="0.25">
      <c r="A39" s="170"/>
      <c r="B39" s="167" t="s">
        <v>268</v>
      </c>
      <c r="C39" s="171" t="s">
        <v>269</v>
      </c>
      <c r="D39" s="167" t="s">
        <v>270</v>
      </c>
      <c r="E39" s="167" t="s">
        <v>89</v>
      </c>
      <c r="F39" s="168">
        <v>7</v>
      </c>
      <c r="G39" s="169"/>
      <c r="H39" s="169"/>
      <c r="I39" s="169">
        <f t="shared" si="6"/>
        <v>0</v>
      </c>
      <c r="J39" s="167">
        <f t="shared" si="7"/>
        <v>3.15</v>
      </c>
      <c r="K39" s="1">
        <f t="shared" si="8"/>
        <v>0</v>
      </c>
      <c r="L39" s="1">
        <f>ROUND(F39*(G39+H39),2)</f>
        <v>0</v>
      </c>
      <c r="M39" s="1"/>
      <c r="N39" s="1">
        <v>0.45</v>
      </c>
      <c r="O39" s="1"/>
      <c r="P39" s="166">
        <f t="shared" si="9"/>
        <v>0</v>
      </c>
      <c r="Q39" s="172"/>
      <c r="R39" s="172">
        <v>0</v>
      </c>
      <c r="S39" s="166">
        <f t="shared" si="10"/>
        <v>4.2000000000000003E-2</v>
      </c>
      <c r="X39">
        <v>6.0000000000000001E-3</v>
      </c>
      <c r="Z39">
        <v>0</v>
      </c>
    </row>
    <row r="40" spans="1:26" ht="24.95" customHeight="1" x14ac:dyDescent="0.25">
      <c r="A40" s="170"/>
      <c r="B40" s="167" t="s">
        <v>201</v>
      </c>
      <c r="C40" s="171" t="s">
        <v>271</v>
      </c>
      <c r="D40" s="167" t="s">
        <v>272</v>
      </c>
      <c r="E40" s="167" t="s">
        <v>97</v>
      </c>
      <c r="F40" s="168">
        <v>6.0000000000000001E-3</v>
      </c>
      <c r="G40" s="169"/>
      <c r="H40" s="169"/>
      <c r="I40" s="169">
        <f t="shared" si="6"/>
        <v>0</v>
      </c>
      <c r="J40" s="167">
        <f t="shared" si="7"/>
        <v>5.7</v>
      </c>
      <c r="K40" s="1">
        <f t="shared" si="8"/>
        <v>0</v>
      </c>
      <c r="L40" s="1"/>
      <c r="M40" s="1">
        <f>ROUND(F40*(G40+H40),2)</f>
        <v>0</v>
      </c>
      <c r="N40" s="1">
        <v>950.7</v>
      </c>
      <c r="O40" s="1"/>
      <c r="P40" s="166">
        <f t="shared" si="9"/>
        <v>6.0000000000000001E-3</v>
      </c>
      <c r="Q40" s="172"/>
      <c r="R40" s="172">
        <v>1</v>
      </c>
      <c r="S40" s="166">
        <f t="shared" si="10"/>
        <v>0</v>
      </c>
      <c r="X40">
        <v>0</v>
      </c>
      <c r="Z40">
        <v>0</v>
      </c>
    </row>
    <row r="41" spans="1:26" ht="24.95" customHeight="1" x14ac:dyDescent="0.25">
      <c r="A41" s="170"/>
      <c r="B41" s="167" t="s">
        <v>187</v>
      </c>
      <c r="C41" s="171" t="s">
        <v>273</v>
      </c>
      <c r="D41" s="167" t="s">
        <v>274</v>
      </c>
      <c r="E41" s="167" t="s">
        <v>89</v>
      </c>
      <c r="F41" s="168">
        <v>32.200000000000003</v>
      </c>
      <c r="G41" s="169"/>
      <c r="H41" s="169"/>
      <c r="I41" s="169">
        <f t="shared" si="6"/>
        <v>0</v>
      </c>
      <c r="J41" s="167">
        <f t="shared" si="7"/>
        <v>81.47</v>
      </c>
      <c r="K41" s="1">
        <f t="shared" si="8"/>
        <v>0</v>
      </c>
      <c r="L41" s="1"/>
      <c r="M41" s="1">
        <f>ROUND(F41*(G41+H41),2)</f>
        <v>0</v>
      </c>
      <c r="N41" s="1">
        <v>2.5300000000000002</v>
      </c>
      <c r="O41" s="1"/>
      <c r="P41" s="166">
        <f t="shared" si="9"/>
        <v>0.13700000000000001</v>
      </c>
      <c r="Q41" s="172"/>
      <c r="R41" s="172">
        <v>4.2500000000000003E-3</v>
      </c>
      <c r="S41" s="166">
        <f t="shared" si="10"/>
        <v>0</v>
      </c>
      <c r="X41">
        <v>0</v>
      </c>
      <c r="Z41">
        <v>0</v>
      </c>
    </row>
    <row r="42" spans="1:26" x14ac:dyDescent="0.25">
      <c r="A42" s="155"/>
      <c r="B42" s="155"/>
      <c r="C42" s="155"/>
      <c r="D42" s="155" t="s">
        <v>226</v>
      </c>
      <c r="E42" s="155"/>
      <c r="F42" s="166"/>
      <c r="G42" s="158">
        <f>ROUND((SUM(L35:L41))/1,2)</f>
        <v>0</v>
      </c>
      <c r="H42" s="158">
        <f>ROUND((SUM(M35:M41))/1,2)</f>
        <v>0</v>
      </c>
      <c r="I42" s="158">
        <f>ROUND((SUM(I35:I41))/1,2)</f>
        <v>0</v>
      </c>
      <c r="J42" s="155"/>
      <c r="K42" s="155"/>
      <c r="L42" s="155">
        <f>ROUND((SUM(L35:L41))/1,2)</f>
        <v>0</v>
      </c>
      <c r="M42" s="155">
        <f>ROUND((SUM(M35:M41))/1,2)</f>
        <v>0</v>
      </c>
      <c r="N42" s="155"/>
      <c r="O42" s="155"/>
      <c r="P42" s="173">
        <f>ROUND((SUM(P35:P41))/1,2)</f>
        <v>0.16</v>
      </c>
      <c r="Q42" s="152"/>
      <c r="R42" s="152"/>
      <c r="S42" s="173">
        <f>ROUND((SUM(S35:S41))/1,2)</f>
        <v>0.04</v>
      </c>
      <c r="T42" s="152"/>
      <c r="U42" s="152"/>
      <c r="V42" s="152"/>
      <c r="W42" s="152"/>
      <c r="X42" s="152"/>
      <c r="Y42" s="152"/>
      <c r="Z42" s="152"/>
    </row>
    <row r="43" spans="1:26" x14ac:dyDescent="0.25">
      <c r="A43" s="1"/>
      <c r="B43" s="1"/>
      <c r="C43" s="1"/>
      <c r="D43" s="1"/>
      <c r="E43" s="1"/>
      <c r="F43" s="162"/>
      <c r="G43" s="148"/>
      <c r="H43" s="148"/>
      <c r="I43" s="148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5"/>
      <c r="B44" s="155"/>
      <c r="C44" s="155"/>
      <c r="D44" s="155" t="s">
        <v>227</v>
      </c>
      <c r="E44" s="155"/>
      <c r="F44" s="166"/>
      <c r="G44" s="156"/>
      <c r="H44" s="156"/>
      <c r="I44" s="156"/>
      <c r="J44" s="155"/>
      <c r="K44" s="155"/>
      <c r="L44" s="155"/>
      <c r="M44" s="155"/>
      <c r="N44" s="155"/>
      <c r="O44" s="155"/>
      <c r="P44" s="155"/>
      <c r="Q44" s="152"/>
      <c r="R44" s="152"/>
      <c r="S44" s="155"/>
      <c r="T44" s="152"/>
      <c r="U44" s="152"/>
      <c r="V44" s="152"/>
      <c r="W44" s="152"/>
      <c r="X44" s="152"/>
      <c r="Y44" s="152"/>
      <c r="Z44" s="152"/>
    </row>
    <row r="45" spans="1:26" ht="24.95" customHeight="1" x14ac:dyDescent="0.25">
      <c r="A45" s="170"/>
      <c r="B45" s="167" t="s">
        <v>275</v>
      </c>
      <c r="C45" s="171" t="s">
        <v>276</v>
      </c>
      <c r="D45" s="167" t="s">
        <v>277</v>
      </c>
      <c r="E45" s="167" t="s">
        <v>89</v>
      </c>
      <c r="F45" s="168">
        <v>878.45799999999997</v>
      </c>
      <c r="G45" s="169"/>
      <c r="H45" s="169"/>
      <c r="I45" s="169">
        <f>ROUND(F45*(G45+H45),2)</f>
        <v>0</v>
      </c>
      <c r="J45" s="167">
        <f>ROUND(F45*(N45),2)</f>
        <v>737.9</v>
      </c>
      <c r="K45" s="1">
        <f>ROUND(F45*(O45),2)</f>
        <v>0</v>
      </c>
      <c r="L45" s="1">
        <f>ROUND(F45*(G45+H45),2)</f>
        <v>0</v>
      </c>
      <c r="M45" s="1"/>
      <c r="N45" s="1">
        <v>0.84</v>
      </c>
      <c r="O45" s="1"/>
      <c r="P45" s="166">
        <f>ROUND(F45*(R45),3)</f>
        <v>0</v>
      </c>
      <c r="Q45" s="172"/>
      <c r="R45" s="172">
        <v>0</v>
      </c>
      <c r="S45" s="166">
        <f>ROUND(F45*(X45),3)</f>
        <v>0</v>
      </c>
      <c r="X45">
        <v>0</v>
      </c>
      <c r="Z45">
        <v>0</v>
      </c>
    </row>
    <row r="46" spans="1:26" ht="24.95" customHeight="1" x14ac:dyDescent="0.25">
      <c r="A46" s="170"/>
      <c r="B46" s="167" t="s">
        <v>278</v>
      </c>
      <c r="C46" s="171" t="s">
        <v>279</v>
      </c>
      <c r="D46" s="167" t="s">
        <v>280</v>
      </c>
      <c r="E46" s="167" t="s">
        <v>97</v>
      </c>
      <c r="F46" s="168">
        <v>1.5049999999999999</v>
      </c>
      <c r="G46" s="169"/>
      <c r="H46" s="169"/>
      <c r="I46" s="169">
        <f>ROUND(F46*(G46+H46),2)</f>
        <v>0</v>
      </c>
      <c r="J46" s="167">
        <f>ROUND(F46*(N46),2)</f>
        <v>34.31</v>
      </c>
      <c r="K46" s="1">
        <f>ROUND(F46*(O46),2)</f>
        <v>0</v>
      </c>
      <c r="L46" s="1">
        <f>ROUND(F46*(G46+H46),2)</f>
        <v>0</v>
      </c>
      <c r="M46" s="1"/>
      <c r="N46" s="1">
        <v>22.8</v>
      </c>
      <c r="O46" s="1"/>
      <c r="P46" s="166">
        <f>ROUND(F46*(R46),3)</f>
        <v>0</v>
      </c>
      <c r="Q46" s="172"/>
      <c r="R46" s="172">
        <v>0</v>
      </c>
      <c r="S46" s="166">
        <f>ROUND(F46*(X46),3)</f>
        <v>0</v>
      </c>
      <c r="X46">
        <v>0</v>
      </c>
      <c r="Z46">
        <v>0</v>
      </c>
    </row>
    <row r="47" spans="1:26" ht="24.95" customHeight="1" x14ac:dyDescent="0.25">
      <c r="A47" s="170"/>
      <c r="B47" s="167" t="s">
        <v>187</v>
      </c>
      <c r="C47" s="171" t="s">
        <v>281</v>
      </c>
      <c r="D47" s="167" t="s">
        <v>282</v>
      </c>
      <c r="E47" s="167" t="s">
        <v>89</v>
      </c>
      <c r="F47" s="168">
        <v>896.02700000000004</v>
      </c>
      <c r="G47" s="169"/>
      <c r="H47" s="169"/>
      <c r="I47" s="169">
        <f>ROUND(F47*(G47+H47),2)</f>
        <v>0</v>
      </c>
      <c r="J47" s="167">
        <f>ROUND(F47*(N47),2)</f>
        <v>3951.48</v>
      </c>
      <c r="K47" s="1">
        <f>ROUND(F47*(O47),2)</f>
        <v>0</v>
      </c>
      <c r="L47" s="1"/>
      <c r="M47" s="1">
        <f>ROUND(F47*(G47+H47),2)</f>
        <v>0</v>
      </c>
      <c r="N47" s="1">
        <v>4.41</v>
      </c>
      <c r="O47" s="1"/>
      <c r="P47" s="166">
        <f>ROUND(F47*(R47),3)</f>
        <v>1.5049999999999999</v>
      </c>
      <c r="Q47" s="172"/>
      <c r="R47" s="172">
        <v>1.6800000000000001E-3</v>
      </c>
      <c r="S47" s="166">
        <f>ROUND(F47*(X47),3)</f>
        <v>0</v>
      </c>
      <c r="X47">
        <v>0</v>
      </c>
      <c r="Z47">
        <v>0</v>
      </c>
    </row>
    <row r="48" spans="1:26" x14ac:dyDescent="0.25">
      <c r="A48" s="155"/>
      <c r="B48" s="155"/>
      <c r="C48" s="155"/>
      <c r="D48" s="155" t="s">
        <v>227</v>
      </c>
      <c r="E48" s="155"/>
      <c r="F48" s="166"/>
      <c r="G48" s="158">
        <f>ROUND((SUM(L44:L47))/1,2)</f>
        <v>0</v>
      </c>
      <c r="H48" s="158">
        <f>ROUND((SUM(M44:M47))/1,2)</f>
        <v>0</v>
      </c>
      <c r="I48" s="158">
        <f>ROUND((SUM(I44:I47))/1,2)</f>
        <v>0</v>
      </c>
      <c r="J48" s="155"/>
      <c r="K48" s="155"/>
      <c r="L48" s="155">
        <f>ROUND((SUM(L44:L47))/1,2)</f>
        <v>0</v>
      </c>
      <c r="M48" s="155">
        <f>ROUND((SUM(M44:M47))/1,2)</f>
        <v>0</v>
      </c>
      <c r="N48" s="155"/>
      <c r="O48" s="155"/>
      <c r="P48" s="173">
        <f>ROUND((SUM(P44:P47))/1,2)</f>
        <v>1.51</v>
      </c>
      <c r="Q48" s="152"/>
      <c r="R48" s="152"/>
      <c r="S48" s="173">
        <f>ROUND((SUM(S44:S47))/1,2)</f>
        <v>0</v>
      </c>
      <c r="T48" s="152"/>
      <c r="U48" s="152"/>
      <c r="V48" s="152"/>
      <c r="W48" s="152"/>
      <c r="X48" s="152"/>
      <c r="Y48" s="152"/>
      <c r="Z48" s="152"/>
    </row>
    <row r="49" spans="1:26" x14ac:dyDescent="0.25">
      <c r="A49" s="1"/>
      <c r="B49" s="1"/>
      <c r="C49" s="1"/>
      <c r="D49" s="1"/>
      <c r="E49" s="1"/>
      <c r="F49" s="162"/>
      <c r="G49" s="148"/>
      <c r="H49" s="148"/>
      <c r="I49" s="148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5"/>
      <c r="B50" s="155"/>
      <c r="C50" s="155"/>
      <c r="D50" s="155" t="s">
        <v>74</v>
      </c>
      <c r="E50" s="155"/>
      <c r="F50" s="166"/>
      <c r="G50" s="156"/>
      <c r="H50" s="156"/>
      <c r="I50" s="156"/>
      <c r="J50" s="155"/>
      <c r="K50" s="155"/>
      <c r="L50" s="155"/>
      <c r="M50" s="155"/>
      <c r="N50" s="155"/>
      <c r="O50" s="155"/>
      <c r="P50" s="155"/>
      <c r="Q50" s="152"/>
      <c r="R50" s="152"/>
      <c r="S50" s="155"/>
      <c r="T50" s="152"/>
      <c r="U50" s="152"/>
      <c r="V50" s="152"/>
      <c r="W50" s="152"/>
      <c r="X50" s="152"/>
      <c r="Y50" s="152"/>
      <c r="Z50" s="152"/>
    </row>
    <row r="51" spans="1:26" ht="24.95" customHeight="1" x14ac:dyDescent="0.25">
      <c r="A51" s="170"/>
      <c r="B51" s="167" t="s">
        <v>190</v>
      </c>
      <c r="C51" s="171" t="s">
        <v>283</v>
      </c>
      <c r="D51" s="167" t="s">
        <v>284</v>
      </c>
      <c r="E51" s="167" t="s">
        <v>89</v>
      </c>
      <c r="F51" s="168">
        <v>28</v>
      </c>
      <c r="G51" s="169"/>
      <c r="H51" s="169"/>
      <c r="I51" s="169">
        <f t="shared" ref="I51:I57" si="11">ROUND(F51*(G51+H51),2)</f>
        <v>0</v>
      </c>
      <c r="J51" s="167">
        <f t="shared" ref="J51:J57" si="12">ROUND(F51*(N51),2)</f>
        <v>182</v>
      </c>
      <c r="K51" s="1">
        <f t="shared" ref="K51:K57" si="13">ROUND(F51*(O51),2)</f>
        <v>0</v>
      </c>
      <c r="L51" s="1">
        <f>ROUND(F51*(G51+H51),2)</f>
        <v>0</v>
      </c>
      <c r="M51" s="1"/>
      <c r="N51" s="1">
        <v>6.5</v>
      </c>
      <c r="O51" s="1"/>
      <c r="P51" s="166">
        <f t="shared" ref="P51:P57" si="14">ROUND(F51*(R51),3)</f>
        <v>0.02</v>
      </c>
      <c r="Q51" s="172"/>
      <c r="R51" s="172">
        <v>6.9999999999999999E-4</v>
      </c>
      <c r="S51" s="166">
        <f t="shared" ref="S51:S57" si="15">ROUND(F51*(X51),3)</f>
        <v>0</v>
      </c>
      <c r="X51">
        <v>0</v>
      </c>
      <c r="Z51">
        <v>0</v>
      </c>
    </row>
    <row r="52" spans="1:26" ht="24.95" customHeight="1" x14ac:dyDescent="0.25">
      <c r="A52" s="170"/>
      <c r="B52" s="167" t="s">
        <v>190</v>
      </c>
      <c r="C52" s="171" t="s">
        <v>285</v>
      </c>
      <c r="D52" s="167" t="s">
        <v>286</v>
      </c>
      <c r="E52" s="167" t="s">
        <v>101</v>
      </c>
      <c r="F52" s="168">
        <v>112</v>
      </c>
      <c r="G52" s="169"/>
      <c r="H52" s="169"/>
      <c r="I52" s="169">
        <f t="shared" si="11"/>
        <v>0</v>
      </c>
      <c r="J52" s="167">
        <f t="shared" si="12"/>
        <v>340.48</v>
      </c>
      <c r="K52" s="1">
        <f t="shared" si="13"/>
        <v>0</v>
      </c>
      <c r="L52" s="1">
        <f>ROUND(F52*(G52+H52),2)</f>
        <v>0</v>
      </c>
      <c r="M52" s="1"/>
      <c r="N52" s="1">
        <v>3.04</v>
      </c>
      <c r="O52" s="1"/>
      <c r="P52" s="166">
        <f t="shared" si="14"/>
        <v>1E-3</v>
      </c>
      <c r="Q52" s="172"/>
      <c r="R52" s="172">
        <v>1.0000000000000001E-5</v>
      </c>
      <c r="S52" s="166">
        <f t="shared" si="15"/>
        <v>0</v>
      </c>
      <c r="X52">
        <v>0</v>
      </c>
      <c r="Z52">
        <v>0</v>
      </c>
    </row>
    <row r="53" spans="1:26" ht="24.95" customHeight="1" x14ac:dyDescent="0.25">
      <c r="A53" s="170"/>
      <c r="B53" s="167" t="s">
        <v>190</v>
      </c>
      <c r="C53" s="171" t="s">
        <v>287</v>
      </c>
      <c r="D53" s="167" t="s">
        <v>288</v>
      </c>
      <c r="E53" s="167" t="s">
        <v>137</v>
      </c>
      <c r="F53" s="168">
        <v>28</v>
      </c>
      <c r="G53" s="169"/>
      <c r="H53" s="169"/>
      <c r="I53" s="169">
        <f t="shared" si="11"/>
        <v>0</v>
      </c>
      <c r="J53" s="167">
        <f t="shared" si="12"/>
        <v>42.28</v>
      </c>
      <c r="K53" s="1">
        <f t="shared" si="13"/>
        <v>0</v>
      </c>
      <c r="L53" s="1">
        <f>ROUND(F53*(G53+H53),2)</f>
        <v>0</v>
      </c>
      <c r="M53" s="1"/>
      <c r="N53" s="1">
        <v>1.51</v>
      </c>
      <c r="O53" s="1"/>
      <c r="P53" s="166">
        <f t="shared" si="14"/>
        <v>0</v>
      </c>
      <c r="Q53" s="172"/>
      <c r="R53" s="172">
        <v>0</v>
      </c>
      <c r="S53" s="166">
        <f t="shared" si="15"/>
        <v>0</v>
      </c>
      <c r="X53">
        <v>0</v>
      </c>
      <c r="Z53">
        <v>0</v>
      </c>
    </row>
    <row r="54" spans="1:26" ht="24.95" customHeight="1" x14ac:dyDescent="0.25">
      <c r="A54" s="170"/>
      <c r="B54" s="167" t="s">
        <v>193</v>
      </c>
      <c r="C54" s="171" t="s">
        <v>199</v>
      </c>
      <c r="D54" s="167" t="s">
        <v>200</v>
      </c>
      <c r="E54" s="167" t="s">
        <v>111</v>
      </c>
      <c r="F54" s="168">
        <v>1.1000000000000001</v>
      </c>
      <c r="G54" s="174"/>
      <c r="H54" s="174"/>
      <c r="I54" s="174">
        <f t="shared" si="11"/>
        <v>0</v>
      </c>
      <c r="J54" s="167">
        <f t="shared" si="12"/>
        <v>10.17</v>
      </c>
      <c r="K54" s="1">
        <f t="shared" si="13"/>
        <v>0</v>
      </c>
      <c r="L54" s="1">
        <f>ROUND(F54*(G54+H54),2)</f>
        <v>0</v>
      </c>
      <c r="M54" s="1"/>
      <c r="N54" s="1">
        <v>9.2488506388664256</v>
      </c>
      <c r="O54" s="1"/>
      <c r="P54" s="166">
        <f t="shared" si="14"/>
        <v>0</v>
      </c>
      <c r="Q54" s="172"/>
      <c r="R54" s="172">
        <v>0</v>
      </c>
      <c r="S54" s="166">
        <f t="shared" si="15"/>
        <v>0</v>
      </c>
      <c r="X54">
        <v>0</v>
      </c>
      <c r="Z54">
        <v>0</v>
      </c>
    </row>
    <row r="55" spans="1:26" ht="24.95" customHeight="1" x14ac:dyDescent="0.25">
      <c r="A55" s="170"/>
      <c r="B55" s="167" t="s">
        <v>112</v>
      </c>
      <c r="C55" s="171" t="s">
        <v>289</v>
      </c>
      <c r="D55" s="167" t="s">
        <v>290</v>
      </c>
      <c r="E55" s="167" t="s">
        <v>253</v>
      </c>
      <c r="F55" s="168">
        <v>1</v>
      </c>
      <c r="G55" s="169"/>
      <c r="H55" s="169"/>
      <c r="I55" s="169">
        <f t="shared" si="11"/>
        <v>0</v>
      </c>
      <c r="J55" s="167">
        <f t="shared" si="12"/>
        <v>27.17</v>
      </c>
      <c r="K55" s="1">
        <f t="shared" si="13"/>
        <v>0</v>
      </c>
      <c r="L55" s="1">
        <f>ROUND(F55*(G55+H55),2)</f>
        <v>0</v>
      </c>
      <c r="M55" s="1"/>
      <c r="N55" s="1">
        <v>27.17</v>
      </c>
      <c r="O55" s="1"/>
      <c r="P55" s="166">
        <f t="shared" si="14"/>
        <v>0</v>
      </c>
      <c r="Q55" s="172"/>
      <c r="R55" s="172">
        <v>0</v>
      </c>
      <c r="S55" s="166">
        <f t="shared" si="15"/>
        <v>0</v>
      </c>
      <c r="X55">
        <v>0</v>
      </c>
      <c r="Z55">
        <v>0</v>
      </c>
    </row>
    <row r="56" spans="1:26" ht="24.95" customHeight="1" x14ac:dyDescent="0.25">
      <c r="A56" s="170"/>
      <c r="B56" s="167" t="s">
        <v>201</v>
      </c>
      <c r="C56" s="171" t="s">
        <v>291</v>
      </c>
      <c r="D56" s="167" t="s">
        <v>292</v>
      </c>
      <c r="E56" s="167" t="s">
        <v>101</v>
      </c>
      <c r="F56" s="168">
        <v>117.6</v>
      </c>
      <c r="G56" s="169"/>
      <c r="H56" s="169"/>
      <c r="I56" s="169">
        <f t="shared" si="11"/>
        <v>0</v>
      </c>
      <c r="J56" s="167">
        <f t="shared" si="12"/>
        <v>135.24</v>
      </c>
      <c r="K56" s="1">
        <f t="shared" si="13"/>
        <v>0</v>
      </c>
      <c r="L56" s="1"/>
      <c r="M56" s="1">
        <f>ROUND(F56*(G56+H56),2)</f>
        <v>0</v>
      </c>
      <c r="N56" s="1">
        <v>1.1499999999999999</v>
      </c>
      <c r="O56" s="1"/>
      <c r="P56" s="166">
        <f t="shared" si="14"/>
        <v>117.6</v>
      </c>
      <c r="Q56" s="172"/>
      <c r="R56" s="172">
        <v>1</v>
      </c>
      <c r="S56" s="166">
        <f t="shared" si="15"/>
        <v>0</v>
      </c>
      <c r="X56">
        <v>0</v>
      </c>
      <c r="Z56">
        <v>0</v>
      </c>
    </row>
    <row r="57" spans="1:26" ht="24.95" customHeight="1" x14ac:dyDescent="0.25">
      <c r="A57" s="170"/>
      <c r="B57" s="167" t="s">
        <v>201</v>
      </c>
      <c r="C57" s="171" t="s">
        <v>293</v>
      </c>
      <c r="D57" s="167" t="s">
        <v>294</v>
      </c>
      <c r="E57" s="167" t="s">
        <v>89</v>
      </c>
      <c r="F57" s="168">
        <v>28</v>
      </c>
      <c r="G57" s="169"/>
      <c r="H57" s="169"/>
      <c r="I57" s="169">
        <f t="shared" si="11"/>
        <v>0</v>
      </c>
      <c r="J57" s="167">
        <f t="shared" si="12"/>
        <v>197.96</v>
      </c>
      <c r="K57" s="1">
        <f t="shared" si="13"/>
        <v>0</v>
      </c>
      <c r="L57" s="1"/>
      <c r="M57" s="1">
        <f>ROUND(F57*(G57+H57),2)</f>
        <v>0</v>
      </c>
      <c r="N57" s="1">
        <v>7.07</v>
      </c>
      <c r="O57" s="1"/>
      <c r="P57" s="166">
        <f t="shared" si="14"/>
        <v>0.216</v>
      </c>
      <c r="Q57" s="172"/>
      <c r="R57" s="172">
        <v>7.7000000000000002E-3</v>
      </c>
      <c r="S57" s="166">
        <f t="shared" si="15"/>
        <v>0</v>
      </c>
      <c r="X57">
        <v>0</v>
      </c>
      <c r="Z57">
        <v>0</v>
      </c>
    </row>
    <row r="58" spans="1:26" x14ac:dyDescent="0.25">
      <c r="A58" s="155"/>
      <c r="B58" s="155"/>
      <c r="C58" s="155"/>
      <c r="D58" s="155" t="s">
        <v>74</v>
      </c>
      <c r="E58" s="155"/>
      <c r="F58" s="166"/>
      <c r="G58" s="158">
        <f>ROUND((SUM(L50:L57))/1,2)</f>
        <v>0</v>
      </c>
      <c r="H58" s="158">
        <f>ROUND((SUM(M50:M57))/1,2)</f>
        <v>0</v>
      </c>
      <c r="I58" s="158">
        <f>ROUND((SUM(I50:I57))/1,2)</f>
        <v>0</v>
      </c>
      <c r="J58" s="155"/>
      <c r="K58" s="155"/>
      <c r="L58" s="155">
        <f>ROUND((SUM(L50:L57))/1,2)</f>
        <v>0</v>
      </c>
      <c r="M58" s="155">
        <f>ROUND((SUM(M50:M57))/1,2)</f>
        <v>0</v>
      </c>
      <c r="N58" s="155"/>
      <c r="O58" s="155"/>
      <c r="P58" s="173">
        <f>ROUND((SUM(P50:P57))/1,2)</f>
        <v>117.84</v>
      </c>
      <c r="Q58" s="152"/>
      <c r="R58" s="152"/>
      <c r="S58" s="173">
        <f>ROUND((SUM(S50:S57))/1,2)</f>
        <v>0</v>
      </c>
      <c r="T58" s="152"/>
      <c r="U58" s="152"/>
      <c r="V58" s="152"/>
      <c r="W58" s="152"/>
      <c r="X58" s="152"/>
      <c r="Y58" s="152"/>
      <c r="Z58" s="152"/>
    </row>
    <row r="59" spans="1:26" x14ac:dyDescent="0.25">
      <c r="A59" s="1"/>
      <c r="B59" s="1"/>
      <c r="C59" s="1"/>
      <c r="D59" s="1"/>
      <c r="E59" s="1"/>
      <c r="F59" s="162"/>
      <c r="G59" s="148"/>
      <c r="H59" s="148"/>
      <c r="I59" s="148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5"/>
      <c r="B60" s="155"/>
      <c r="C60" s="155"/>
      <c r="D60" s="155" t="s">
        <v>75</v>
      </c>
      <c r="E60" s="155"/>
      <c r="F60" s="166"/>
      <c r="G60" s="156"/>
      <c r="H60" s="156"/>
      <c r="I60" s="156"/>
      <c r="J60" s="155"/>
      <c r="K60" s="155"/>
      <c r="L60" s="155"/>
      <c r="M60" s="155"/>
      <c r="N60" s="155"/>
      <c r="O60" s="155"/>
      <c r="P60" s="155"/>
      <c r="Q60" s="152"/>
      <c r="R60" s="152"/>
      <c r="S60" s="155"/>
      <c r="T60" s="152"/>
      <c r="U60" s="152"/>
      <c r="V60" s="152"/>
      <c r="W60" s="152"/>
      <c r="X60" s="152"/>
      <c r="Y60" s="152"/>
      <c r="Z60" s="152"/>
    </row>
    <row r="61" spans="1:26" ht="24.95" customHeight="1" x14ac:dyDescent="0.25">
      <c r="A61" s="170"/>
      <c r="B61" s="167" t="s">
        <v>210</v>
      </c>
      <c r="C61" s="171" t="s">
        <v>295</v>
      </c>
      <c r="D61" s="167" t="s">
        <v>296</v>
      </c>
      <c r="E61" s="167" t="s">
        <v>89</v>
      </c>
      <c r="F61" s="168">
        <v>28</v>
      </c>
      <c r="G61" s="169"/>
      <c r="H61" s="169"/>
      <c r="I61" s="169">
        <f>ROUND(F61*(G61+H61),2)</f>
        <v>0</v>
      </c>
      <c r="J61" s="167">
        <f>ROUND(F61*(N61),2)</f>
        <v>102.76</v>
      </c>
      <c r="K61" s="1">
        <f>ROUND(F61*(O61),2)</f>
        <v>0</v>
      </c>
      <c r="L61" s="1">
        <f>ROUND(F61*(G61+H61),2)</f>
        <v>0</v>
      </c>
      <c r="M61" s="1"/>
      <c r="N61" s="1">
        <v>3.67</v>
      </c>
      <c r="O61" s="1"/>
      <c r="P61" s="166">
        <f>ROUND(F61*(R61),3)</f>
        <v>1.2999999999999999E-2</v>
      </c>
      <c r="Q61" s="172"/>
      <c r="R61" s="172">
        <v>4.6000000000000001E-4</v>
      </c>
      <c r="S61" s="166">
        <f>ROUND(F61*(X61),3)</f>
        <v>0</v>
      </c>
      <c r="X61">
        <v>0</v>
      </c>
      <c r="Z61">
        <v>0</v>
      </c>
    </row>
    <row r="62" spans="1:26" x14ac:dyDescent="0.25">
      <c r="A62" s="155"/>
      <c r="B62" s="155"/>
      <c r="C62" s="155"/>
      <c r="D62" s="155" t="s">
        <v>75</v>
      </c>
      <c r="E62" s="155"/>
      <c r="F62" s="166"/>
      <c r="G62" s="158">
        <f>ROUND((SUM(L60:L61))/1,2)</f>
        <v>0</v>
      </c>
      <c r="H62" s="158">
        <f>ROUND((SUM(M60:M61))/1,2)</f>
        <v>0</v>
      </c>
      <c r="I62" s="158">
        <f>ROUND((SUM(I60:I61))/1,2)</f>
        <v>0</v>
      </c>
      <c r="J62" s="155"/>
      <c r="K62" s="155"/>
      <c r="L62" s="155">
        <f>ROUND((SUM(L60:L61))/1,2)</f>
        <v>0</v>
      </c>
      <c r="M62" s="155">
        <f>ROUND((SUM(M60:M61))/1,2)</f>
        <v>0</v>
      </c>
      <c r="N62" s="155"/>
      <c r="O62" s="155"/>
      <c r="P62" s="173">
        <f>ROUND((SUM(P60:P61))/1,2)</f>
        <v>0.01</v>
      </c>
      <c r="S62" s="166">
        <f>ROUND((SUM(S60:S61))/1,2)</f>
        <v>0</v>
      </c>
    </row>
    <row r="63" spans="1:26" x14ac:dyDescent="0.25">
      <c r="A63" s="1"/>
      <c r="B63" s="1"/>
      <c r="C63" s="1"/>
      <c r="D63" s="1"/>
      <c r="E63" s="1"/>
      <c r="F63" s="162"/>
      <c r="G63" s="148"/>
      <c r="H63" s="148"/>
      <c r="I63" s="148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5"/>
      <c r="B64" s="155"/>
      <c r="C64" s="155"/>
      <c r="D64" s="2" t="s">
        <v>68</v>
      </c>
      <c r="E64" s="155"/>
      <c r="F64" s="166"/>
      <c r="G64" s="158">
        <f>ROUND((SUM(L34:L63))/2,2)</f>
        <v>0</v>
      </c>
      <c r="H64" s="158">
        <f>ROUND((SUM(M34:M63))/2,2)</f>
        <v>0</v>
      </c>
      <c r="I64" s="158">
        <f>ROUND((SUM(I34:I63))/2,2)</f>
        <v>0</v>
      </c>
      <c r="J64" s="155"/>
      <c r="K64" s="155"/>
      <c r="L64" s="155">
        <f>ROUND((SUM(L34:L63))/2,2)</f>
        <v>0</v>
      </c>
      <c r="M64" s="155">
        <f>ROUND((SUM(M34:M63))/2,2)</f>
        <v>0</v>
      </c>
      <c r="N64" s="155"/>
      <c r="O64" s="155"/>
      <c r="P64" s="173">
        <f>ROUND((SUM(P34:P63))/2,2)</f>
        <v>119.52</v>
      </c>
      <c r="S64" s="173">
        <f>ROUND((SUM(S34:S63))/2,2)</f>
        <v>0.04</v>
      </c>
    </row>
    <row r="65" spans="1:26" x14ac:dyDescent="0.25">
      <c r="A65" s="175"/>
      <c r="B65" s="175" t="s">
        <v>13</v>
      </c>
      <c r="C65" s="175"/>
      <c r="D65" s="175"/>
      <c r="E65" s="175"/>
      <c r="F65" s="176" t="s">
        <v>76</v>
      </c>
      <c r="G65" s="177">
        <f>ROUND((SUM(L9:L64))/3,2)</f>
        <v>0</v>
      </c>
      <c r="H65" s="177">
        <f>ROUND((SUM(M9:M64))/3,2)</f>
        <v>0</v>
      </c>
      <c r="I65" s="177">
        <f>ROUND((SUM(I9:I64))/3,2)</f>
        <v>0</v>
      </c>
      <c r="J65" s="175"/>
      <c r="K65" s="175">
        <f>ROUND((SUM(K9:K64)),2)</f>
        <v>0</v>
      </c>
      <c r="L65" s="175">
        <f>ROUND((SUM(L9:L64))/3,2)</f>
        <v>0</v>
      </c>
      <c r="M65" s="175">
        <f>ROUND((SUM(M9:M64))/3,2)</f>
        <v>0</v>
      </c>
      <c r="N65" s="175"/>
      <c r="O65" s="175"/>
      <c r="P65" s="193">
        <f>ROUND((SUM(P9:P64))/3,2)</f>
        <v>121.41</v>
      </c>
      <c r="S65" s="176">
        <f>ROUND((SUM(S9:S64))/3,2)</f>
        <v>1.69</v>
      </c>
      <c r="Z65">
        <f>(SUM(Z9:Z64))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Základná škola, Školská 389, Sačurov - Rekonštrukcia strechy telocvične / SO-001 Rekonštrukcia strechy telocvične - Stavebné úpravy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297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24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24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28</v>
      </c>
      <c r="C15" s="91" t="s">
        <v>6</v>
      </c>
      <c r="D15" s="91" t="s">
        <v>54</v>
      </c>
      <c r="E15" s="92" t="s">
        <v>55</v>
      </c>
      <c r="F15" s="104" t="s">
        <v>56</v>
      </c>
      <c r="G15" s="59" t="s">
        <v>33</v>
      </c>
      <c r="H15" s="62" t="s">
        <v>34</v>
      </c>
      <c r="I15" s="27"/>
      <c r="J15" s="55"/>
    </row>
    <row r="16" spans="1:23" ht="18" customHeight="1" x14ac:dyDescent="0.25">
      <c r="A16" s="11"/>
      <c r="B16" s="93">
        <v>1</v>
      </c>
      <c r="C16" s="94" t="s">
        <v>29</v>
      </c>
      <c r="D16" s="95"/>
      <c r="E16" s="96"/>
      <c r="F16" s="105"/>
      <c r="G16" s="60">
        <v>6</v>
      </c>
      <c r="H16" s="114" t="s">
        <v>35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30</v>
      </c>
      <c r="D17" s="77"/>
      <c r="E17" s="75"/>
      <c r="F17" s="80"/>
      <c r="G17" s="61">
        <v>7</v>
      </c>
      <c r="H17" s="115" t="s">
        <v>36</v>
      </c>
      <c r="I17" s="128"/>
      <c r="J17" s="126">
        <f>'SO 11149'!Z75</f>
        <v>0</v>
      </c>
    </row>
    <row r="18" spans="1:26" ht="18" customHeight="1" x14ac:dyDescent="0.25">
      <c r="A18" s="11"/>
      <c r="B18" s="68">
        <v>3</v>
      </c>
      <c r="C18" s="71" t="s">
        <v>31</v>
      </c>
      <c r="D18" s="78">
        <f>'Rekap 11149'!B13</f>
        <v>0</v>
      </c>
      <c r="E18" s="76">
        <f>'Rekap 11149'!C13</f>
        <v>0</v>
      </c>
      <c r="F18" s="81">
        <f>'Rekap 11149'!D13</f>
        <v>0</v>
      </c>
      <c r="G18" s="61">
        <v>8</v>
      </c>
      <c r="H18" s="115" t="s">
        <v>37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32</v>
      </c>
      <c r="D20" s="79"/>
      <c r="E20" s="99"/>
      <c r="F20" s="106">
        <f>SUM(F16:F19)</f>
        <v>0</v>
      </c>
      <c r="G20" s="61">
        <v>10</v>
      </c>
      <c r="H20" s="115" t="s">
        <v>32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4"/>
      <c r="E21" s="19"/>
      <c r="F21" s="97"/>
      <c r="G21" s="65" t="s">
        <v>50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45</v>
      </c>
      <c r="D22" s="86"/>
      <c r="E22" s="88" t="s">
        <v>48</v>
      </c>
      <c r="F22" s="80">
        <f>((F16*U22*0)+(F17*V22*0)+(F18*W22*0))/100</f>
        <v>0</v>
      </c>
      <c r="G22" s="60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8" t="s">
        <v>49</v>
      </c>
      <c r="F23" s="81">
        <f>((F16*U23*0)+(F17*V23*0)+(F18*W23*0))/100</f>
        <v>0</v>
      </c>
      <c r="G23" s="61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8" t="s">
        <v>48</v>
      </c>
      <c r="F24" s="81">
        <f>((F16*U24*0)+(F17*V24*0)+(F18*W24*0))/100</f>
        <v>0</v>
      </c>
      <c r="G24" s="61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32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41</v>
      </c>
      <c r="I29" s="122">
        <f>J28-SUM('SO 11149'!K9:'SO 11149'!K74)</f>
        <v>0</v>
      </c>
      <c r="J29" s="118">
        <f>ROUND(((ROUND(I29,2)*20)/100),2)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42</v>
      </c>
      <c r="I30" s="88">
        <f>SUM('SO 11149'!K9:'SO 11149'!K74)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32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11146</vt:lpstr>
      <vt:lpstr>Rekap 11146</vt:lpstr>
      <vt:lpstr>SO 11146</vt:lpstr>
      <vt:lpstr>Kryci_list 11147</vt:lpstr>
      <vt:lpstr>Rekap 11147</vt:lpstr>
      <vt:lpstr>SO 11147</vt:lpstr>
      <vt:lpstr>Kryci_list 11149</vt:lpstr>
      <vt:lpstr>Rekap 11149</vt:lpstr>
      <vt:lpstr>SO 11149</vt:lpstr>
      <vt:lpstr>'Rekap 11146'!Názvy_tlače</vt:lpstr>
      <vt:lpstr>'Rekap 11147'!Názvy_tlače</vt:lpstr>
      <vt:lpstr>'Rekap 11149'!Názvy_tlače</vt:lpstr>
      <vt:lpstr>'SO 11146'!Názvy_tlače</vt:lpstr>
      <vt:lpstr>'SO 11147'!Názvy_tlače</vt:lpstr>
      <vt:lpstr>'SO 11149'!Názvy_tlače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2016-06-02T08:36:07Z</dcterms:created>
  <dcterms:modified xsi:type="dcterms:W3CDTF">2016-06-05T08:33:28Z</dcterms:modified>
</cp:coreProperties>
</file>