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ačurov ZD2\VO stavba\"/>
    </mc:Choice>
  </mc:AlternateContent>
  <bookViews>
    <workbookView xWindow="0" yWindow="0" windowWidth="17970" windowHeight="7755"/>
  </bookViews>
  <sheets>
    <sheet name="Rekapitulácia" sheetId="1" r:id="rId1"/>
    <sheet name="Krycí list stavby" sheetId="2" r:id="rId2"/>
    <sheet name="Kryci_list 11580" sheetId="3" r:id="rId3"/>
    <sheet name="Rekap 11580" sheetId="4" r:id="rId4"/>
    <sheet name="SO 11580" sheetId="5" r:id="rId5"/>
    <sheet name="Kryci_list 11581" sheetId="6" r:id="rId6"/>
    <sheet name="Rekap 11581" sheetId="7" r:id="rId7"/>
    <sheet name="SO 11581" sheetId="8" r:id="rId8"/>
    <sheet name="Kryci_list 11582" sheetId="9" r:id="rId9"/>
    <sheet name="Rekap 11582" sheetId="10" r:id="rId10"/>
    <sheet name="SO 11582" sheetId="11" r:id="rId11"/>
    <sheet name="Kryci_list 11929" sheetId="12" r:id="rId12"/>
    <sheet name="Rekap 11929" sheetId="13" r:id="rId13"/>
    <sheet name="SO 11929" sheetId="14" r:id="rId14"/>
    <sheet name="Kryci_list 11930" sheetId="15" r:id="rId15"/>
    <sheet name="Rekap 11930" sheetId="16" r:id="rId16"/>
    <sheet name="SO 11930" sheetId="17" r:id="rId17"/>
    <sheet name="Kryci_list 11931" sheetId="18" r:id="rId18"/>
    <sheet name="Rekap 11931" sheetId="19" r:id="rId19"/>
    <sheet name="SO 11931" sheetId="20" r:id="rId20"/>
  </sheets>
  <definedNames>
    <definedName name="_xlnm.Print_Titles" localSheetId="3">'Rekap 11580'!$9:$9</definedName>
    <definedName name="_xlnm.Print_Titles" localSheetId="6">'Rekap 11581'!$9:$9</definedName>
    <definedName name="_xlnm.Print_Titles" localSheetId="9">'Rekap 11582'!$9:$9</definedName>
    <definedName name="_xlnm.Print_Titles" localSheetId="12">'Rekap 11929'!$9:$9</definedName>
    <definedName name="_xlnm.Print_Titles" localSheetId="15">'Rekap 11930'!$9:$9</definedName>
    <definedName name="_xlnm.Print_Titles" localSheetId="18">'Rekap 11931'!$9:$9</definedName>
    <definedName name="_xlnm.Print_Titles" localSheetId="4">'SO 11580'!$8:$8</definedName>
    <definedName name="_xlnm.Print_Titles" localSheetId="7">'SO 11581'!$8:$8</definedName>
    <definedName name="_xlnm.Print_Titles" localSheetId="10">'SO 11582'!$8:$8</definedName>
    <definedName name="_xlnm.Print_Titles" localSheetId="13">'SO 11929'!$8:$8</definedName>
    <definedName name="_xlnm.Print_Titles" localSheetId="16">'SO 11930'!$8:$8</definedName>
    <definedName name="_xlnm.Print_Titles" localSheetId="19">'SO 11931'!$8:$8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E18" i="2"/>
  <c r="D18" i="2"/>
  <c r="E17" i="2"/>
  <c r="E16" i="2"/>
  <c r="F13" i="1"/>
  <c r="J16" i="2" s="1"/>
  <c r="J20" i="2" s="1"/>
  <c r="D13" i="1"/>
  <c r="J18" i="2" s="1"/>
  <c r="E12" i="1"/>
  <c r="E11" i="1"/>
  <c r="E10" i="1"/>
  <c r="E9" i="1"/>
  <c r="E8" i="1"/>
  <c r="E13" i="1" s="1"/>
  <c r="J17" i="2" s="1"/>
  <c r="E7" i="1"/>
  <c r="J17" i="18"/>
  <c r="K12" i="1"/>
  <c r="I30" i="18"/>
  <c r="J30" i="18" s="1"/>
  <c r="Z69" i="20"/>
  <c r="F20" i="19"/>
  <c r="S66" i="20"/>
  <c r="S68" i="20" s="1"/>
  <c r="F21" i="19" s="1"/>
  <c r="K65" i="20"/>
  <c r="J65" i="20"/>
  <c r="L65" i="20"/>
  <c r="I65" i="20"/>
  <c r="K64" i="20"/>
  <c r="J64" i="20"/>
  <c r="L64" i="20"/>
  <c r="I64" i="20"/>
  <c r="K63" i="20"/>
  <c r="J63" i="20"/>
  <c r="L63" i="20"/>
  <c r="I63" i="20"/>
  <c r="K62" i="20"/>
  <c r="J62" i="20"/>
  <c r="L62" i="20"/>
  <c r="I62" i="20"/>
  <c r="K61" i="20"/>
  <c r="J61" i="20"/>
  <c r="L61" i="20"/>
  <c r="I61" i="20"/>
  <c r="K60" i="20"/>
  <c r="J60" i="20"/>
  <c r="P60" i="20"/>
  <c r="M60" i="20"/>
  <c r="I60" i="20"/>
  <c r="F16" i="19"/>
  <c r="S54" i="20"/>
  <c r="P54" i="20"/>
  <c r="E16" i="19" s="1"/>
  <c r="H54" i="20"/>
  <c r="M54" i="20"/>
  <c r="C16" i="19" s="1"/>
  <c r="K53" i="20"/>
  <c r="J53" i="20"/>
  <c r="L53" i="20"/>
  <c r="L54" i="20" s="1"/>
  <c r="B16" i="19" s="1"/>
  <c r="I53" i="20"/>
  <c r="I54" i="20" s="1"/>
  <c r="D16" i="19" s="1"/>
  <c r="S50" i="20"/>
  <c r="F15" i="19" s="1"/>
  <c r="K49" i="20"/>
  <c r="J49" i="20"/>
  <c r="M49" i="20"/>
  <c r="M50" i="20" s="1"/>
  <c r="C15" i="19" s="1"/>
  <c r="I49" i="20"/>
  <c r="K48" i="20"/>
  <c r="J48" i="20"/>
  <c r="P48" i="20"/>
  <c r="P50" i="20" s="1"/>
  <c r="E15" i="19" s="1"/>
  <c r="L48" i="20"/>
  <c r="I48" i="20"/>
  <c r="K47" i="20"/>
  <c r="J47" i="20"/>
  <c r="L47" i="20"/>
  <c r="L50" i="20" s="1"/>
  <c r="B15" i="19" s="1"/>
  <c r="I47" i="20"/>
  <c r="I50" i="20" s="1"/>
  <c r="D15" i="19" s="1"/>
  <c r="S44" i="20"/>
  <c r="F14" i="19" s="1"/>
  <c r="H44" i="20"/>
  <c r="M44" i="20"/>
  <c r="C14" i="19" s="1"/>
  <c r="K43" i="20"/>
  <c r="J43" i="20"/>
  <c r="P43" i="20"/>
  <c r="L43" i="20"/>
  <c r="I43" i="20"/>
  <c r="K42" i="20"/>
  <c r="J42" i="20"/>
  <c r="P42" i="20"/>
  <c r="L42" i="20"/>
  <c r="I42" i="20"/>
  <c r="K41" i="20"/>
  <c r="J41" i="20"/>
  <c r="P41" i="20"/>
  <c r="L41" i="20"/>
  <c r="I41" i="20"/>
  <c r="K40" i="20"/>
  <c r="J40" i="20"/>
  <c r="P40" i="20"/>
  <c r="L40" i="20"/>
  <c r="I40" i="20"/>
  <c r="K39" i="20"/>
  <c r="J39" i="20"/>
  <c r="L39" i="20"/>
  <c r="I39" i="20"/>
  <c r="K38" i="20"/>
  <c r="J38" i="20"/>
  <c r="P38" i="20"/>
  <c r="L38" i="20"/>
  <c r="I38" i="20"/>
  <c r="K37" i="20"/>
  <c r="J37" i="20"/>
  <c r="L37" i="20"/>
  <c r="I37" i="20"/>
  <c r="K36" i="20"/>
  <c r="J36" i="20"/>
  <c r="P36" i="20"/>
  <c r="L36" i="20"/>
  <c r="I36" i="20"/>
  <c r="K35" i="20"/>
  <c r="J35" i="20"/>
  <c r="P35" i="20"/>
  <c r="L35" i="20"/>
  <c r="I35" i="20"/>
  <c r="K34" i="20"/>
  <c r="J34" i="20"/>
  <c r="L34" i="20"/>
  <c r="I34" i="20"/>
  <c r="K33" i="20"/>
  <c r="J33" i="20"/>
  <c r="P33" i="20"/>
  <c r="P44" i="20" s="1"/>
  <c r="E14" i="19" s="1"/>
  <c r="L33" i="20"/>
  <c r="L44" i="20" s="1"/>
  <c r="B14" i="19" s="1"/>
  <c r="I33" i="20"/>
  <c r="F13" i="19"/>
  <c r="S30" i="20"/>
  <c r="H30" i="20"/>
  <c r="M30" i="20"/>
  <c r="K29" i="20"/>
  <c r="J29" i="20"/>
  <c r="P29" i="20"/>
  <c r="L29" i="20"/>
  <c r="I29" i="20"/>
  <c r="K28" i="20"/>
  <c r="J28" i="20"/>
  <c r="P28" i="20"/>
  <c r="P30" i="20" s="1"/>
  <c r="E13" i="19" s="1"/>
  <c r="L28" i="20"/>
  <c r="L30" i="20" s="1"/>
  <c r="B13" i="19" s="1"/>
  <c r="I28" i="20"/>
  <c r="S25" i="20"/>
  <c r="F12" i="19" s="1"/>
  <c r="H25" i="20"/>
  <c r="M25" i="20"/>
  <c r="C12" i="19" s="1"/>
  <c r="K24" i="20"/>
  <c r="J24" i="20"/>
  <c r="L24" i="20"/>
  <c r="I24" i="20"/>
  <c r="K23" i="20"/>
  <c r="J23" i="20"/>
  <c r="P23" i="20"/>
  <c r="L23" i="20"/>
  <c r="I23" i="20"/>
  <c r="K22" i="20"/>
  <c r="J22" i="20"/>
  <c r="P22" i="20"/>
  <c r="L22" i="20"/>
  <c r="I22" i="20"/>
  <c r="K21" i="20"/>
  <c r="J21" i="20"/>
  <c r="P21" i="20"/>
  <c r="P25" i="20" s="1"/>
  <c r="E12" i="19" s="1"/>
  <c r="L21" i="20"/>
  <c r="I21" i="20"/>
  <c r="E11" i="19"/>
  <c r="S18" i="20"/>
  <c r="P18" i="20"/>
  <c r="H18" i="20"/>
  <c r="M18" i="20"/>
  <c r="C11" i="19" s="1"/>
  <c r="K17" i="20"/>
  <c r="J17" i="20"/>
  <c r="L17" i="20"/>
  <c r="I17" i="20"/>
  <c r="K16" i="20"/>
  <c r="J16" i="20"/>
  <c r="L16" i="20"/>
  <c r="I16" i="20"/>
  <c r="K15" i="20"/>
  <c r="J15" i="20"/>
  <c r="L15" i="20"/>
  <c r="I15" i="20"/>
  <c r="K14" i="20"/>
  <c r="J14" i="20"/>
  <c r="L14" i="20"/>
  <c r="I14" i="20"/>
  <c r="K13" i="20"/>
  <c r="J13" i="20"/>
  <c r="L13" i="20"/>
  <c r="I13" i="20"/>
  <c r="K12" i="20"/>
  <c r="J12" i="20"/>
  <c r="L12" i="20"/>
  <c r="I12" i="20"/>
  <c r="K11" i="20"/>
  <c r="K69" i="20" s="1"/>
  <c r="J11" i="20"/>
  <c r="L11" i="20"/>
  <c r="I11" i="20"/>
  <c r="J20" i="18"/>
  <c r="J17" i="15"/>
  <c r="K11" i="1"/>
  <c r="I30" i="15"/>
  <c r="J30" i="15" s="1"/>
  <c r="Z69" i="17"/>
  <c r="S66" i="17"/>
  <c r="S68" i="17" s="1"/>
  <c r="F21" i="16" s="1"/>
  <c r="K65" i="17"/>
  <c r="J65" i="17"/>
  <c r="L65" i="17"/>
  <c r="I65" i="17"/>
  <c r="K64" i="17"/>
  <c r="J64" i="17"/>
  <c r="L64" i="17"/>
  <c r="I64" i="17"/>
  <c r="K63" i="17"/>
  <c r="J63" i="17"/>
  <c r="L63" i="17"/>
  <c r="I63" i="17"/>
  <c r="K62" i="17"/>
  <c r="J62" i="17"/>
  <c r="L62" i="17"/>
  <c r="I62" i="17"/>
  <c r="K61" i="17"/>
  <c r="J61" i="17"/>
  <c r="L61" i="17"/>
  <c r="I61" i="17"/>
  <c r="K60" i="17"/>
  <c r="J60" i="17"/>
  <c r="P60" i="17"/>
  <c r="M60" i="17"/>
  <c r="I60" i="17"/>
  <c r="E16" i="16"/>
  <c r="S54" i="17"/>
  <c r="F16" i="16" s="1"/>
  <c r="P54" i="17"/>
  <c r="H54" i="17"/>
  <c r="M54" i="17"/>
  <c r="C16" i="16" s="1"/>
  <c r="K53" i="17"/>
  <c r="J53" i="17"/>
  <c r="L53" i="17"/>
  <c r="L54" i="17" s="1"/>
  <c r="B16" i="16" s="1"/>
  <c r="I53" i="17"/>
  <c r="I54" i="17" s="1"/>
  <c r="D16" i="16" s="1"/>
  <c r="F15" i="16"/>
  <c r="S50" i="17"/>
  <c r="K49" i="17"/>
  <c r="J49" i="17"/>
  <c r="M49" i="17"/>
  <c r="M50" i="17" s="1"/>
  <c r="C15" i="16" s="1"/>
  <c r="I49" i="17"/>
  <c r="K48" i="17"/>
  <c r="J48" i="17"/>
  <c r="P48" i="17"/>
  <c r="P50" i="17" s="1"/>
  <c r="E15" i="16" s="1"/>
  <c r="L48" i="17"/>
  <c r="I48" i="17"/>
  <c r="K47" i="17"/>
  <c r="J47" i="17"/>
  <c r="L47" i="17"/>
  <c r="L50" i="17" s="1"/>
  <c r="B15" i="16" s="1"/>
  <c r="I47" i="17"/>
  <c r="S44" i="17"/>
  <c r="F14" i="16" s="1"/>
  <c r="H44" i="17"/>
  <c r="M44" i="17"/>
  <c r="C14" i="16" s="1"/>
  <c r="K43" i="17"/>
  <c r="J43" i="17"/>
  <c r="P43" i="17"/>
  <c r="L43" i="17"/>
  <c r="I43" i="17"/>
  <c r="K42" i="17"/>
  <c r="J42" i="17"/>
  <c r="P42" i="17"/>
  <c r="L42" i="17"/>
  <c r="I42" i="17"/>
  <c r="K41" i="17"/>
  <c r="J41" i="17"/>
  <c r="P41" i="17"/>
  <c r="L41" i="17"/>
  <c r="I41" i="17"/>
  <c r="K40" i="17"/>
  <c r="J40" i="17"/>
  <c r="P40" i="17"/>
  <c r="L40" i="17"/>
  <c r="I40" i="17"/>
  <c r="K39" i="17"/>
  <c r="J39" i="17"/>
  <c r="L39" i="17"/>
  <c r="I39" i="17"/>
  <c r="K38" i="17"/>
  <c r="J38" i="17"/>
  <c r="P38" i="17"/>
  <c r="L38" i="17"/>
  <c r="I38" i="17"/>
  <c r="K37" i="17"/>
  <c r="J37" i="17"/>
  <c r="L37" i="17"/>
  <c r="I37" i="17"/>
  <c r="K36" i="17"/>
  <c r="J36" i="17"/>
  <c r="P36" i="17"/>
  <c r="L36" i="17"/>
  <c r="I36" i="17"/>
  <c r="K35" i="17"/>
  <c r="J35" i="17"/>
  <c r="P35" i="17"/>
  <c r="L35" i="17"/>
  <c r="I35" i="17"/>
  <c r="K34" i="17"/>
  <c r="J34" i="17"/>
  <c r="L34" i="17"/>
  <c r="I34" i="17"/>
  <c r="K33" i="17"/>
  <c r="J33" i="17"/>
  <c r="P33" i="17"/>
  <c r="P44" i="17" s="1"/>
  <c r="E14" i="16" s="1"/>
  <c r="L33" i="17"/>
  <c r="I33" i="17"/>
  <c r="I44" i="17" s="1"/>
  <c r="D14" i="16" s="1"/>
  <c r="S30" i="17"/>
  <c r="F13" i="16" s="1"/>
  <c r="H30" i="17"/>
  <c r="M30" i="17"/>
  <c r="C13" i="16" s="1"/>
  <c r="K29" i="17"/>
  <c r="J29" i="17"/>
  <c r="P29" i="17"/>
  <c r="L29" i="17"/>
  <c r="I29" i="17"/>
  <c r="K28" i="17"/>
  <c r="J28" i="17"/>
  <c r="P28" i="17"/>
  <c r="P30" i="17" s="1"/>
  <c r="E13" i="16" s="1"/>
  <c r="L28" i="17"/>
  <c r="L30" i="17" s="1"/>
  <c r="B13" i="16" s="1"/>
  <c r="I28" i="17"/>
  <c r="S25" i="17"/>
  <c r="F12" i="16" s="1"/>
  <c r="H25" i="17"/>
  <c r="M25" i="17"/>
  <c r="C12" i="16" s="1"/>
  <c r="K24" i="17"/>
  <c r="J24" i="17"/>
  <c r="L24" i="17"/>
  <c r="I24" i="17"/>
  <c r="K23" i="17"/>
  <c r="J23" i="17"/>
  <c r="P23" i="17"/>
  <c r="L23" i="17"/>
  <c r="I23" i="17"/>
  <c r="K22" i="17"/>
  <c r="J22" i="17"/>
  <c r="P22" i="17"/>
  <c r="L22" i="17"/>
  <c r="I22" i="17"/>
  <c r="K21" i="17"/>
  <c r="J21" i="17"/>
  <c r="P21" i="17"/>
  <c r="P25" i="17" s="1"/>
  <c r="E12" i="16" s="1"/>
  <c r="L21" i="17"/>
  <c r="L25" i="17" s="1"/>
  <c r="B12" i="16" s="1"/>
  <c r="I21" i="17"/>
  <c r="S18" i="17"/>
  <c r="F11" i="16" s="1"/>
  <c r="P18" i="17"/>
  <c r="H18" i="17"/>
  <c r="M18" i="17"/>
  <c r="C11" i="16" s="1"/>
  <c r="K17" i="17"/>
  <c r="J17" i="17"/>
  <c r="L17" i="17"/>
  <c r="I17" i="17"/>
  <c r="K16" i="17"/>
  <c r="J16" i="17"/>
  <c r="L16" i="17"/>
  <c r="I16" i="17"/>
  <c r="K15" i="17"/>
  <c r="J15" i="17"/>
  <c r="L15" i="17"/>
  <c r="I15" i="17"/>
  <c r="K14" i="17"/>
  <c r="J14" i="17"/>
  <c r="L14" i="17"/>
  <c r="I14" i="17"/>
  <c r="K13" i="17"/>
  <c r="J13" i="17"/>
  <c r="L13" i="17"/>
  <c r="I13" i="17"/>
  <c r="K12" i="17"/>
  <c r="J12" i="17"/>
  <c r="L12" i="17"/>
  <c r="I12" i="17"/>
  <c r="K11" i="17"/>
  <c r="K69" i="17" s="1"/>
  <c r="J11" i="17"/>
  <c r="L11" i="17"/>
  <c r="I11" i="17"/>
  <c r="J20" i="15"/>
  <c r="J17" i="12"/>
  <c r="K10" i="1"/>
  <c r="I30" i="12"/>
  <c r="J30" i="12" s="1"/>
  <c r="Z69" i="14"/>
  <c r="S66" i="14"/>
  <c r="S68" i="14" s="1"/>
  <c r="F21" i="13" s="1"/>
  <c r="K65" i="14"/>
  <c r="J65" i="14"/>
  <c r="L65" i="14"/>
  <c r="I65" i="14"/>
  <c r="K64" i="14"/>
  <c r="J64" i="14"/>
  <c r="L64" i="14"/>
  <c r="I64" i="14"/>
  <c r="K63" i="14"/>
  <c r="J63" i="14"/>
  <c r="L63" i="14"/>
  <c r="I63" i="14"/>
  <c r="K62" i="14"/>
  <c r="J62" i="14"/>
  <c r="L62" i="14"/>
  <c r="I62" i="14"/>
  <c r="K61" i="14"/>
  <c r="J61" i="14"/>
  <c r="L61" i="14"/>
  <c r="I61" i="14"/>
  <c r="K60" i="14"/>
  <c r="J60" i="14"/>
  <c r="P60" i="14"/>
  <c r="M60" i="14"/>
  <c r="I60" i="14"/>
  <c r="E16" i="13"/>
  <c r="S54" i="14"/>
  <c r="F16" i="13" s="1"/>
  <c r="P54" i="14"/>
  <c r="H54" i="14"/>
  <c r="M54" i="14"/>
  <c r="C16" i="13" s="1"/>
  <c r="K53" i="14"/>
  <c r="J53" i="14"/>
  <c r="L53" i="14"/>
  <c r="L54" i="14" s="1"/>
  <c r="B16" i="13" s="1"/>
  <c r="I53" i="14"/>
  <c r="I54" i="14" s="1"/>
  <c r="D16" i="13" s="1"/>
  <c r="F15" i="13"/>
  <c r="S50" i="14"/>
  <c r="K49" i="14"/>
  <c r="J49" i="14"/>
  <c r="M49" i="14"/>
  <c r="M50" i="14" s="1"/>
  <c r="C15" i="13" s="1"/>
  <c r="I49" i="14"/>
  <c r="K48" i="14"/>
  <c r="J48" i="14"/>
  <c r="P48" i="14"/>
  <c r="P50" i="14" s="1"/>
  <c r="E15" i="13" s="1"/>
  <c r="L48" i="14"/>
  <c r="I48" i="14"/>
  <c r="K47" i="14"/>
  <c r="J47" i="14"/>
  <c r="L47" i="14"/>
  <c r="L50" i="14" s="1"/>
  <c r="B15" i="13" s="1"/>
  <c r="I47" i="14"/>
  <c r="I50" i="14" s="1"/>
  <c r="D15" i="13" s="1"/>
  <c r="S44" i="14"/>
  <c r="F14" i="13" s="1"/>
  <c r="H44" i="14"/>
  <c r="M44" i="14"/>
  <c r="C14" i="13" s="1"/>
  <c r="K43" i="14"/>
  <c r="J43" i="14"/>
  <c r="P43" i="14"/>
  <c r="L43" i="14"/>
  <c r="I43" i="14"/>
  <c r="K42" i="14"/>
  <c r="J42" i="14"/>
  <c r="P42" i="14"/>
  <c r="L42" i="14"/>
  <c r="I42" i="14"/>
  <c r="K41" i="14"/>
  <c r="J41" i="14"/>
  <c r="P41" i="14"/>
  <c r="L41" i="14"/>
  <c r="I41" i="14"/>
  <c r="K40" i="14"/>
  <c r="J40" i="14"/>
  <c r="P40" i="14"/>
  <c r="L40" i="14"/>
  <c r="I40" i="14"/>
  <c r="K39" i="14"/>
  <c r="J39" i="14"/>
  <c r="L39" i="14"/>
  <c r="I39" i="14"/>
  <c r="K38" i="14"/>
  <c r="J38" i="14"/>
  <c r="P38" i="14"/>
  <c r="L38" i="14"/>
  <c r="I38" i="14"/>
  <c r="K37" i="14"/>
  <c r="J37" i="14"/>
  <c r="L37" i="14"/>
  <c r="I37" i="14"/>
  <c r="K36" i="14"/>
  <c r="J36" i="14"/>
  <c r="P36" i="14"/>
  <c r="L36" i="14"/>
  <c r="I36" i="14"/>
  <c r="K35" i="14"/>
  <c r="J35" i="14"/>
  <c r="P35" i="14"/>
  <c r="L35" i="14"/>
  <c r="I35" i="14"/>
  <c r="K34" i="14"/>
  <c r="J34" i="14"/>
  <c r="L34" i="14"/>
  <c r="I34" i="14"/>
  <c r="K33" i="14"/>
  <c r="J33" i="14"/>
  <c r="P33" i="14"/>
  <c r="P44" i="14" s="1"/>
  <c r="E14" i="13" s="1"/>
  <c r="L33" i="14"/>
  <c r="L44" i="14" s="1"/>
  <c r="B14" i="13" s="1"/>
  <c r="I33" i="14"/>
  <c r="F13" i="13"/>
  <c r="S30" i="14"/>
  <c r="H30" i="14"/>
  <c r="M30" i="14"/>
  <c r="C13" i="13" s="1"/>
  <c r="K29" i="14"/>
  <c r="J29" i="14"/>
  <c r="P29" i="14"/>
  <c r="L29" i="14"/>
  <c r="I29" i="14"/>
  <c r="K28" i="14"/>
  <c r="J28" i="14"/>
  <c r="P28" i="14"/>
  <c r="P30" i="14" s="1"/>
  <c r="E13" i="13" s="1"/>
  <c r="L28" i="14"/>
  <c r="L30" i="14" s="1"/>
  <c r="B13" i="13" s="1"/>
  <c r="I28" i="14"/>
  <c r="S25" i="14"/>
  <c r="F12" i="13" s="1"/>
  <c r="H25" i="14"/>
  <c r="M25" i="14"/>
  <c r="C12" i="13" s="1"/>
  <c r="K24" i="14"/>
  <c r="J24" i="14"/>
  <c r="L24" i="14"/>
  <c r="I24" i="14"/>
  <c r="K23" i="14"/>
  <c r="J23" i="14"/>
  <c r="P23" i="14"/>
  <c r="L23" i="14"/>
  <c r="I23" i="14"/>
  <c r="K22" i="14"/>
  <c r="J22" i="14"/>
  <c r="P22" i="14"/>
  <c r="L22" i="14"/>
  <c r="I22" i="14"/>
  <c r="K21" i="14"/>
  <c r="J21" i="14"/>
  <c r="P21" i="14"/>
  <c r="P25" i="14" s="1"/>
  <c r="E12" i="13" s="1"/>
  <c r="L21" i="14"/>
  <c r="L25" i="14" s="1"/>
  <c r="B12" i="13" s="1"/>
  <c r="I21" i="14"/>
  <c r="E11" i="13"/>
  <c r="S18" i="14"/>
  <c r="F11" i="13" s="1"/>
  <c r="P18" i="14"/>
  <c r="H18" i="14"/>
  <c r="M18" i="14"/>
  <c r="C11" i="13" s="1"/>
  <c r="K17" i="14"/>
  <c r="J17" i="14"/>
  <c r="L17" i="14"/>
  <c r="I17" i="14"/>
  <c r="K16" i="14"/>
  <c r="J16" i="14"/>
  <c r="L16" i="14"/>
  <c r="I16" i="14"/>
  <c r="K15" i="14"/>
  <c r="J15" i="14"/>
  <c r="L15" i="14"/>
  <c r="I15" i="14"/>
  <c r="K14" i="14"/>
  <c r="J14" i="14"/>
  <c r="L14" i="14"/>
  <c r="I14" i="14"/>
  <c r="K13" i="14"/>
  <c r="J13" i="14"/>
  <c r="L13" i="14"/>
  <c r="I13" i="14"/>
  <c r="K12" i="14"/>
  <c r="J12" i="14"/>
  <c r="L12" i="14"/>
  <c r="I12" i="14"/>
  <c r="K11" i="14"/>
  <c r="K69" i="14" s="1"/>
  <c r="J11" i="14"/>
  <c r="L11" i="14"/>
  <c r="I11" i="14"/>
  <c r="J20" i="12"/>
  <c r="J17" i="9"/>
  <c r="K9" i="1"/>
  <c r="I30" i="9"/>
  <c r="J30" i="9" s="1"/>
  <c r="Z46" i="11"/>
  <c r="S43" i="11"/>
  <c r="S45" i="11" s="1"/>
  <c r="F19" i="10" s="1"/>
  <c r="K42" i="11"/>
  <c r="J42" i="11"/>
  <c r="L42" i="11"/>
  <c r="I42" i="11"/>
  <c r="K41" i="11"/>
  <c r="J41" i="11"/>
  <c r="P41" i="11"/>
  <c r="M41" i="11"/>
  <c r="I41" i="11"/>
  <c r="K40" i="11"/>
  <c r="J40" i="11"/>
  <c r="P40" i="11"/>
  <c r="L40" i="11"/>
  <c r="I40" i="11"/>
  <c r="K39" i="11"/>
  <c r="J39" i="11"/>
  <c r="L39" i="11"/>
  <c r="I39" i="11"/>
  <c r="K38" i="11"/>
  <c r="J38" i="11"/>
  <c r="P38" i="11"/>
  <c r="M38" i="11"/>
  <c r="I38" i="11"/>
  <c r="E14" i="10"/>
  <c r="S32" i="11"/>
  <c r="F14" i="10" s="1"/>
  <c r="P32" i="11"/>
  <c r="H32" i="11"/>
  <c r="M32" i="11"/>
  <c r="C14" i="10" s="1"/>
  <c r="K31" i="11"/>
  <c r="J31" i="11"/>
  <c r="L31" i="11"/>
  <c r="L32" i="11" s="1"/>
  <c r="B14" i="10" s="1"/>
  <c r="I31" i="11"/>
  <c r="I32" i="11" s="1"/>
  <c r="D14" i="10" s="1"/>
  <c r="F13" i="10"/>
  <c r="S28" i="11"/>
  <c r="P28" i="11"/>
  <c r="E13" i="10" s="1"/>
  <c r="M28" i="11"/>
  <c r="C13" i="10" s="1"/>
  <c r="K27" i="11"/>
  <c r="J27" i="11"/>
  <c r="M27" i="11"/>
  <c r="H28" i="11" s="1"/>
  <c r="I27" i="11"/>
  <c r="I28" i="11" s="1"/>
  <c r="D13" i="10" s="1"/>
  <c r="K26" i="11"/>
  <c r="J26" i="11"/>
  <c r="P26" i="11"/>
  <c r="L26" i="11"/>
  <c r="L28" i="11" s="1"/>
  <c r="B13" i="10" s="1"/>
  <c r="I26" i="11"/>
  <c r="F12" i="10"/>
  <c r="S23" i="11"/>
  <c r="H23" i="11"/>
  <c r="M23" i="11"/>
  <c r="C12" i="10" s="1"/>
  <c r="K22" i="11"/>
  <c r="J22" i="11"/>
  <c r="P22" i="11"/>
  <c r="L22" i="11"/>
  <c r="I22" i="11"/>
  <c r="K21" i="11"/>
  <c r="J21" i="11"/>
  <c r="P21" i="11"/>
  <c r="P23" i="11" s="1"/>
  <c r="E12" i="10" s="1"/>
  <c r="L21" i="11"/>
  <c r="I21" i="11"/>
  <c r="K20" i="11"/>
  <c r="J20" i="11"/>
  <c r="P20" i="11"/>
  <c r="L20" i="11"/>
  <c r="I20" i="11"/>
  <c r="F11" i="10"/>
  <c r="S17" i="11"/>
  <c r="P17" i="11"/>
  <c r="H17" i="11"/>
  <c r="M17" i="11"/>
  <c r="C11" i="10" s="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46" i="11" s="1"/>
  <c r="J11" i="11"/>
  <c r="L11" i="11"/>
  <c r="I11" i="11"/>
  <c r="J20" i="9"/>
  <c r="J17" i="6"/>
  <c r="K8" i="1"/>
  <c r="J30" i="6"/>
  <c r="I30" i="6"/>
  <c r="Z46" i="8"/>
  <c r="S43" i="8"/>
  <c r="F19" i="7" s="1"/>
  <c r="P43" i="8"/>
  <c r="E19" i="7" s="1"/>
  <c r="M43" i="8"/>
  <c r="C19" i="7" s="1"/>
  <c r="K42" i="8"/>
  <c r="J42" i="8"/>
  <c r="L42" i="8"/>
  <c r="I42" i="8"/>
  <c r="K41" i="8"/>
  <c r="J41" i="8"/>
  <c r="L41" i="8"/>
  <c r="I41" i="8"/>
  <c r="K40" i="8"/>
  <c r="J40" i="8"/>
  <c r="L40" i="8"/>
  <c r="L43" i="8" s="1"/>
  <c r="B19" i="7" s="1"/>
  <c r="I40" i="8"/>
  <c r="I43" i="8" s="1"/>
  <c r="D19" i="7" s="1"/>
  <c r="S37" i="8"/>
  <c r="S45" i="8" s="1"/>
  <c r="F20" i="7" s="1"/>
  <c r="H37" i="8"/>
  <c r="M37" i="8"/>
  <c r="M45" i="8" s="1"/>
  <c r="C20" i="7" s="1"/>
  <c r="E17" i="6" s="1"/>
  <c r="K36" i="8"/>
  <c r="J36" i="8"/>
  <c r="L36" i="8"/>
  <c r="I36" i="8"/>
  <c r="K35" i="8"/>
  <c r="J35" i="8"/>
  <c r="P35" i="8"/>
  <c r="L35" i="8"/>
  <c r="I35" i="8"/>
  <c r="F14" i="7"/>
  <c r="S29" i="8"/>
  <c r="P29" i="8"/>
  <c r="E14" i="7" s="1"/>
  <c r="H29" i="8"/>
  <c r="M29" i="8"/>
  <c r="C14" i="7" s="1"/>
  <c r="K28" i="8"/>
  <c r="J28" i="8"/>
  <c r="L28" i="8"/>
  <c r="L29" i="8" s="1"/>
  <c r="B14" i="7" s="1"/>
  <c r="I28" i="8"/>
  <c r="I29" i="8" s="1"/>
  <c r="D14" i="7" s="1"/>
  <c r="S25" i="8"/>
  <c r="F13" i="7" s="1"/>
  <c r="H25" i="8"/>
  <c r="M25" i="8"/>
  <c r="C13" i="7" s="1"/>
  <c r="K24" i="8"/>
  <c r="J24" i="8"/>
  <c r="P24" i="8"/>
  <c r="L24" i="8"/>
  <c r="I24" i="8"/>
  <c r="K23" i="8"/>
  <c r="J23" i="8"/>
  <c r="P23" i="8"/>
  <c r="P25" i="8" s="1"/>
  <c r="E13" i="7" s="1"/>
  <c r="L23" i="8"/>
  <c r="I23" i="8"/>
  <c r="I25" i="8" s="1"/>
  <c r="D13" i="7" s="1"/>
  <c r="F12" i="7"/>
  <c r="S20" i="8"/>
  <c r="H20" i="8"/>
  <c r="M20" i="8"/>
  <c r="C12" i="7" s="1"/>
  <c r="K19" i="8"/>
  <c r="J19" i="8"/>
  <c r="P19" i="8"/>
  <c r="L19" i="8"/>
  <c r="I19" i="8"/>
  <c r="K18" i="8"/>
  <c r="J18" i="8"/>
  <c r="P18" i="8"/>
  <c r="P20" i="8" s="1"/>
  <c r="E12" i="7" s="1"/>
  <c r="L18" i="8"/>
  <c r="I18" i="8"/>
  <c r="I20" i="8" s="1"/>
  <c r="D12" i="7" s="1"/>
  <c r="E11" i="7"/>
  <c r="S15" i="8"/>
  <c r="S31" i="8" s="1"/>
  <c r="F15" i="7" s="1"/>
  <c r="P15" i="8"/>
  <c r="H15" i="8"/>
  <c r="M15" i="8"/>
  <c r="M31" i="8" s="1"/>
  <c r="C15" i="7" s="1"/>
  <c r="E16" i="6" s="1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46" i="8" s="1"/>
  <c r="J11" i="8"/>
  <c r="L11" i="8"/>
  <c r="I11" i="8"/>
  <c r="J20" i="6"/>
  <c r="J17" i="3"/>
  <c r="K7" i="1"/>
  <c r="I30" i="3"/>
  <c r="J30" i="3" s="1"/>
  <c r="Z44" i="5"/>
  <c r="E16" i="4"/>
  <c r="S41" i="5"/>
  <c r="F16" i="4" s="1"/>
  <c r="P41" i="5"/>
  <c r="M41" i="5"/>
  <c r="C16" i="4" s="1"/>
  <c r="K40" i="5"/>
  <c r="J40" i="5"/>
  <c r="L40" i="5"/>
  <c r="L41" i="5" s="1"/>
  <c r="B16" i="4" s="1"/>
  <c r="I40" i="5"/>
  <c r="I41" i="5" s="1"/>
  <c r="D16" i="4" s="1"/>
  <c r="S37" i="5"/>
  <c r="F15" i="4" s="1"/>
  <c r="H37" i="5"/>
  <c r="M37" i="5"/>
  <c r="C15" i="4" s="1"/>
  <c r="K36" i="5"/>
  <c r="J36" i="5"/>
  <c r="P36" i="5"/>
  <c r="P37" i="5" s="1"/>
  <c r="E15" i="4" s="1"/>
  <c r="L36" i="5"/>
  <c r="L37" i="5" s="1"/>
  <c r="B15" i="4" s="1"/>
  <c r="I36" i="5"/>
  <c r="I37" i="5" s="1"/>
  <c r="D15" i="4" s="1"/>
  <c r="S33" i="5"/>
  <c r="F14" i="4" s="1"/>
  <c r="H33" i="5"/>
  <c r="M33" i="5"/>
  <c r="C14" i="4" s="1"/>
  <c r="K32" i="5"/>
  <c r="J32" i="5"/>
  <c r="P32" i="5"/>
  <c r="L32" i="5"/>
  <c r="I32" i="5"/>
  <c r="K31" i="5"/>
  <c r="J31" i="5"/>
  <c r="L31" i="5"/>
  <c r="I31" i="5"/>
  <c r="K30" i="5"/>
  <c r="J30" i="5"/>
  <c r="L30" i="5"/>
  <c r="I30" i="5"/>
  <c r="K29" i="5"/>
  <c r="J29" i="5"/>
  <c r="P29" i="5"/>
  <c r="P33" i="5" s="1"/>
  <c r="E14" i="4" s="1"/>
  <c r="L29" i="5"/>
  <c r="I29" i="5"/>
  <c r="I33" i="5" s="1"/>
  <c r="D14" i="4" s="1"/>
  <c r="F13" i="4"/>
  <c r="S26" i="5"/>
  <c r="H26" i="5"/>
  <c r="M26" i="5"/>
  <c r="C13" i="4" s="1"/>
  <c r="K25" i="5"/>
  <c r="J25" i="5"/>
  <c r="P25" i="5"/>
  <c r="L25" i="5"/>
  <c r="I25" i="5"/>
  <c r="K24" i="5"/>
  <c r="J24" i="5"/>
  <c r="P24" i="5"/>
  <c r="P26" i="5" s="1"/>
  <c r="E13" i="4" s="1"/>
  <c r="L24" i="5"/>
  <c r="I24" i="5"/>
  <c r="I26" i="5" s="1"/>
  <c r="D13" i="4" s="1"/>
  <c r="S21" i="5"/>
  <c r="F12" i="4" s="1"/>
  <c r="H21" i="5"/>
  <c r="K20" i="5"/>
  <c r="J20" i="5"/>
  <c r="P20" i="5"/>
  <c r="M20" i="5"/>
  <c r="M21" i="5" s="1"/>
  <c r="C12" i="4" s="1"/>
  <c r="I20" i="5"/>
  <c r="K19" i="5"/>
  <c r="J19" i="5"/>
  <c r="P19" i="5"/>
  <c r="P21" i="5" s="1"/>
  <c r="E12" i="4" s="1"/>
  <c r="L19" i="5"/>
  <c r="L21" i="5" s="1"/>
  <c r="B12" i="4" s="1"/>
  <c r="I19" i="5"/>
  <c r="I21" i="5" s="1"/>
  <c r="D12" i="4" s="1"/>
  <c r="F11" i="4"/>
  <c r="S16" i="5"/>
  <c r="S43" i="5" s="1"/>
  <c r="F17" i="4" s="1"/>
  <c r="P16" i="5"/>
  <c r="H16" i="5"/>
  <c r="M16" i="5"/>
  <c r="M43" i="5" s="1"/>
  <c r="C17" i="4" s="1"/>
  <c r="E16" i="3" s="1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44" i="5" s="1"/>
  <c r="J11" i="5"/>
  <c r="L11" i="5"/>
  <c r="I11" i="5"/>
  <c r="J20" i="3"/>
  <c r="I25" i="20" l="1"/>
  <c r="D12" i="19" s="1"/>
  <c r="L25" i="20"/>
  <c r="B12" i="19" s="1"/>
  <c r="I30" i="20"/>
  <c r="D13" i="19" s="1"/>
  <c r="I44" i="20"/>
  <c r="D14" i="19" s="1"/>
  <c r="I25" i="17"/>
  <c r="D12" i="16" s="1"/>
  <c r="I30" i="17"/>
  <c r="D13" i="16" s="1"/>
  <c r="L44" i="17"/>
  <c r="B14" i="16" s="1"/>
  <c r="I50" i="17"/>
  <c r="D15" i="16" s="1"/>
  <c r="I25" i="14"/>
  <c r="D12" i="13" s="1"/>
  <c r="I30" i="14"/>
  <c r="D13" i="13" s="1"/>
  <c r="I44" i="14"/>
  <c r="D14" i="13" s="1"/>
  <c r="L23" i="11"/>
  <c r="B12" i="10" s="1"/>
  <c r="I23" i="11"/>
  <c r="D12" i="10" s="1"/>
  <c r="L20" i="8"/>
  <c r="B12" i="7" s="1"/>
  <c r="L25" i="8"/>
  <c r="B13" i="7" s="1"/>
  <c r="L37" i="8"/>
  <c r="B18" i="7" s="1"/>
  <c r="L26" i="5"/>
  <c r="B13" i="4" s="1"/>
  <c r="L33" i="5"/>
  <c r="B14" i="4" s="1"/>
  <c r="L18" i="20"/>
  <c r="B11" i="19" s="1"/>
  <c r="F11" i="19"/>
  <c r="S69" i="20"/>
  <c r="F23" i="19" s="1"/>
  <c r="S56" i="20"/>
  <c r="F17" i="19" s="1"/>
  <c r="C13" i="19"/>
  <c r="H50" i="20"/>
  <c r="H56" i="20"/>
  <c r="M56" i="20"/>
  <c r="C17" i="19" s="1"/>
  <c r="E16" i="18" s="1"/>
  <c r="L66" i="20"/>
  <c r="B20" i="19" s="1"/>
  <c r="P66" i="20"/>
  <c r="E20" i="19" s="1"/>
  <c r="I18" i="20"/>
  <c r="D11" i="19" s="1"/>
  <c r="I56" i="20"/>
  <c r="D17" i="19" s="1"/>
  <c r="F16" i="18" s="1"/>
  <c r="P56" i="20"/>
  <c r="E17" i="19" s="1"/>
  <c r="I66" i="20"/>
  <c r="D20" i="19" s="1"/>
  <c r="M66" i="20"/>
  <c r="C20" i="19" s="1"/>
  <c r="M68" i="17"/>
  <c r="C21" i="16" s="1"/>
  <c r="E17" i="15" s="1"/>
  <c r="P68" i="17"/>
  <c r="E21" i="16" s="1"/>
  <c r="L18" i="17"/>
  <c r="B11" i="16" s="1"/>
  <c r="E11" i="16"/>
  <c r="H50" i="17"/>
  <c r="H56" i="17"/>
  <c r="M56" i="17"/>
  <c r="C17" i="16" s="1"/>
  <c r="E16" i="15" s="1"/>
  <c r="S56" i="17"/>
  <c r="F17" i="16" s="1"/>
  <c r="L66" i="17"/>
  <c r="B20" i="16" s="1"/>
  <c r="P66" i="17"/>
  <c r="E20" i="16" s="1"/>
  <c r="F20" i="16"/>
  <c r="M69" i="17"/>
  <c r="C23" i="16" s="1"/>
  <c r="S69" i="17"/>
  <c r="F23" i="16" s="1"/>
  <c r="I18" i="17"/>
  <c r="D11" i="16" s="1"/>
  <c r="L56" i="17"/>
  <c r="B17" i="16" s="1"/>
  <c r="P56" i="17"/>
  <c r="E17" i="16" s="1"/>
  <c r="I66" i="17"/>
  <c r="D20" i="16" s="1"/>
  <c r="M66" i="17"/>
  <c r="C20" i="16" s="1"/>
  <c r="D16" i="15"/>
  <c r="L18" i="14"/>
  <c r="B11" i="13" s="1"/>
  <c r="H50" i="14"/>
  <c r="H56" i="14"/>
  <c r="M56" i="14"/>
  <c r="C17" i="13" s="1"/>
  <c r="S56" i="14"/>
  <c r="F17" i="13" s="1"/>
  <c r="L66" i="14"/>
  <c r="B20" i="13" s="1"/>
  <c r="P66" i="14"/>
  <c r="E20" i="13" s="1"/>
  <c r="F20" i="13"/>
  <c r="S69" i="14"/>
  <c r="F23" i="13" s="1"/>
  <c r="I18" i="14"/>
  <c r="D11" i="13" s="1"/>
  <c r="I56" i="14"/>
  <c r="D17" i="13" s="1"/>
  <c r="F16" i="12" s="1"/>
  <c r="P56" i="14"/>
  <c r="E17" i="13" s="1"/>
  <c r="I66" i="14"/>
  <c r="D20" i="13" s="1"/>
  <c r="M66" i="14"/>
  <c r="C20" i="13" s="1"/>
  <c r="E16" i="12"/>
  <c r="S46" i="11"/>
  <c r="F21" i="10" s="1"/>
  <c r="I45" i="11"/>
  <c r="D19" i="10" s="1"/>
  <c r="F17" i="9" s="1"/>
  <c r="L17" i="11"/>
  <c r="B11" i="10" s="1"/>
  <c r="E11" i="10"/>
  <c r="H34" i="11"/>
  <c r="M34" i="11"/>
  <c r="C15" i="10" s="1"/>
  <c r="E16" i="9" s="1"/>
  <c r="S34" i="11"/>
  <c r="F15" i="10" s="1"/>
  <c r="L43" i="11"/>
  <c r="B18" i="10" s="1"/>
  <c r="P43" i="11"/>
  <c r="E18" i="10" s="1"/>
  <c r="F18" i="10"/>
  <c r="I17" i="11"/>
  <c r="D11" i="10" s="1"/>
  <c r="I34" i="11"/>
  <c r="D15" i="10" s="1"/>
  <c r="F16" i="9" s="1"/>
  <c r="J23" i="9" s="1"/>
  <c r="L34" i="11"/>
  <c r="B15" i="10" s="1"/>
  <c r="P34" i="11"/>
  <c r="E15" i="10" s="1"/>
  <c r="I43" i="11"/>
  <c r="D18" i="10" s="1"/>
  <c r="M43" i="11"/>
  <c r="C18" i="10" s="1"/>
  <c r="D16" i="9"/>
  <c r="J24" i="9"/>
  <c r="F22" i="9"/>
  <c r="I15" i="8"/>
  <c r="D11" i="7" s="1"/>
  <c r="F11" i="7"/>
  <c r="C11" i="7"/>
  <c r="P31" i="8"/>
  <c r="E15" i="7" s="1"/>
  <c r="I37" i="8"/>
  <c r="D18" i="7" s="1"/>
  <c r="P37" i="8"/>
  <c r="E18" i="7" s="1"/>
  <c r="F18" i="7"/>
  <c r="C18" i="7"/>
  <c r="L45" i="8"/>
  <c r="B20" i="7" s="1"/>
  <c r="D17" i="6" s="1"/>
  <c r="H46" i="8"/>
  <c r="M46" i="8"/>
  <c r="C22" i="7" s="1"/>
  <c r="S46" i="8"/>
  <c r="F22" i="7" s="1"/>
  <c r="L15" i="8"/>
  <c r="B11" i="7" s="1"/>
  <c r="H31" i="8"/>
  <c r="C11" i="4"/>
  <c r="L16" i="5"/>
  <c r="B11" i="4" s="1"/>
  <c r="E11" i="4"/>
  <c r="P43" i="5"/>
  <c r="E17" i="4" s="1"/>
  <c r="H44" i="5"/>
  <c r="M44" i="5"/>
  <c r="C19" i="4" s="1"/>
  <c r="S44" i="5"/>
  <c r="F19" i="4" s="1"/>
  <c r="I16" i="5"/>
  <c r="D11" i="4" s="1"/>
  <c r="J22" i="9" l="1"/>
  <c r="F23" i="9"/>
  <c r="L43" i="5"/>
  <c r="B17" i="4" s="1"/>
  <c r="D16" i="3" s="1"/>
  <c r="L68" i="20"/>
  <c r="B21" i="19" s="1"/>
  <c r="D17" i="18" s="1"/>
  <c r="I68" i="20"/>
  <c r="D21" i="19" s="1"/>
  <c r="F17" i="18" s="1"/>
  <c r="L56" i="20"/>
  <c r="B17" i="19" s="1"/>
  <c r="D16" i="18" s="1"/>
  <c r="F20" i="18"/>
  <c r="F24" i="18"/>
  <c r="M68" i="20"/>
  <c r="I69" i="20"/>
  <c r="P68" i="20"/>
  <c r="E21" i="19" s="1"/>
  <c r="P69" i="20"/>
  <c r="E23" i="19" s="1"/>
  <c r="P69" i="17"/>
  <c r="E23" i="16" s="1"/>
  <c r="I56" i="17"/>
  <c r="D17" i="16" s="1"/>
  <c r="F16" i="15" s="1"/>
  <c r="H69" i="17"/>
  <c r="L68" i="17"/>
  <c r="B21" i="16" s="1"/>
  <c r="D17" i="15" s="1"/>
  <c r="I68" i="17"/>
  <c r="D21" i="16" s="1"/>
  <c r="F17" i="15" s="1"/>
  <c r="I69" i="17"/>
  <c r="H69" i="14"/>
  <c r="P68" i="14"/>
  <c r="E21" i="13" s="1"/>
  <c r="P69" i="14"/>
  <c r="E23" i="13" s="1"/>
  <c r="M68" i="14"/>
  <c r="C21" i="13" s="1"/>
  <c r="E17" i="12" s="1"/>
  <c r="L56" i="14"/>
  <c r="B17" i="13" s="1"/>
  <c r="D16" i="12" s="1"/>
  <c r="M69" i="14"/>
  <c r="C23" i="13" s="1"/>
  <c r="L68" i="14"/>
  <c r="B21" i="13" s="1"/>
  <c r="D17" i="12" s="1"/>
  <c r="I68" i="14"/>
  <c r="D21" i="13" s="1"/>
  <c r="F17" i="12" s="1"/>
  <c r="L69" i="14"/>
  <c r="B23" i="13" s="1"/>
  <c r="L45" i="11"/>
  <c r="B19" i="10" s="1"/>
  <c r="D17" i="9" s="1"/>
  <c r="D17" i="2" s="1"/>
  <c r="F20" i="9"/>
  <c r="F24" i="9"/>
  <c r="P45" i="11"/>
  <c r="E19" i="10" s="1"/>
  <c r="I46" i="11"/>
  <c r="M45" i="11"/>
  <c r="C19" i="10" s="1"/>
  <c r="E17" i="9" s="1"/>
  <c r="L46" i="11"/>
  <c r="B21" i="10" s="1"/>
  <c r="L31" i="8"/>
  <c r="B15" i="7" s="1"/>
  <c r="D16" i="6" s="1"/>
  <c r="I45" i="8"/>
  <c r="D20" i="7" s="1"/>
  <c r="F17" i="6" s="1"/>
  <c r="F17" i="2" s="1"/>
  <c r="I31" i="8"/>
  <c r="D15" i="7" s="1"/>
  <c r="F16" i="6" s="1"/>
  <c r="P45" i="8"/>
  <c r="E20" i="7" s="1"/>
  <c r="L46" i="8"/>
  <c r="B22" i="7" s="1"/>
  <c r="P44" i="5"/>
  <c r="E19" i="4" s="1"/>
  <c r="I43" i="5"/>
  <c r="D17" i="4" s="1"/>
  <c r="F16" i="3" s="1"/>
  <c r="F16" i="2" s="1"/>
  <c r="L44" i="5"/>
  <c r="B19" i="4" s="1"/>
  <c r="I44" i="5"/>
  <c r="D23" i="19" l="1"/>
  <c r="B12" i="1"/>
  <c r="D23" i="16"/>
  <c r="B11" i="1"/>
  <c r="D21" i="10"/>
  <c r="B9" i="1"/>
  <c r="J26" i="9"/>
  <c r="F20" i="2"/>
  <c r="D16" i="2"/>
  <c r="D19" i="4"/>
  <c r="B7" i="1"/>
  <c r="L69" i="20"/>
  <c r="B23" i="19" s="1"/>
  <c r="C21" i="19"/>
  <c r="E17" i="18" s="1"/>
  <c r="M69" i="20"/>
  <c r="C23" i="19" s="1"/>
  <c r="H69" i="20"/>
  <c r="J24" i="18"/>
  <c r="F23" i="18"/>
  <c r="F22" i="18"/>
  <c r="J22" i="18"/>
  <c r="J23" i="18"/>
  <c r="J24" i="15"/>
  <c r="F23" i="15"/>
  <c r="F22" i="15"/>
  <c r="J22" i="15"/>
  <c r="J26" i="15" s="1"/>
  <c r="C11" i="1" s="1"/>
  <c r="J23" i="15"/>
  <c r="F20" i="15"/>
  <c r="F24" i="15"/>
  <c r="L69" i="17"/>
  <c r="B23" i="16" s="1"/>
  <c r="J23" i="12"/>
  <c r="F22" i="12"/>
  <c r="J22" i="12"/>
  <c r="F23" i="12"/>
  <c r="F24" i="12"/>
  <c r="I69" i="14"/>
  <c r="F20" i="12"/>
  <c r="J24" i="12"/>
  <c r="P46" i="11"/>
  <c r="E21" i="10" s="1"/>
  <c r="M46" i="11"/>
  <c r="C21" i="10" s="1"/>
  <c r="H46" i="11"/>
  <c r="J23" i="6"/>
  <c r="F24" i="6"/>
  <c r="F20" i="6"/>
  <c r="J24" i="6"/>
  <c r="F23" i="6"/>
  <c r="F22" i="6"/>
  <c r="J22" i="6"/>
  <c r="I46" i="8"/>
  <c r="P46" i="8"/>
  <c r="E22" i="7" s="1"/>
  <c r="J23" i="3"/>
  <c r="F22" i="3"/>
  <c r="F22" i="2" s="1"/>
  <c r="J22" i="3"/>
  <c r="J24" i="3"/>
  <c r="J24" i="2" s="1"/>
  <c r="F24" i="3"/>
  <c r="F24" i="2" s="1"/>
  <c r="F20" i="3"/>
  <c r="F23" i="3"/>
  <c r="J26" i="18" l="1"/>
  <c r="G11" i="1"/>
  <c r="D23" i="13"/>
  <c r="B10" i="1"/>
  <c r="J28" i="9"/>
  <c r="I29" i="9" s="1"/>
  <c r="J29" i="9" s="1"/>
  <c r="J31" i="9" s="1"/>
  <c r="C9" i="1"/>
  <c r="G9" i="1" s="1"/>
  <c r="F23" i="2"/>
  <c r="J22" i="2"/>
  <c r="J23" i="2"/>
  <c r="D22" i="7"/>
  <c r="B8" i="1"/>
  <c r="B13" i="1"/>
  <c r="J28" i="15"/>
  <c r="J26" i="12"/>
  <c r="J26" i="6"/>
  <c r="J26" i="3"/>
  <c r="J28" i="18" l="1"/>
  <c r="I29" i="18" s="1"/>
  <c r="J29" i="18" s="1"/>
  <c r="J31" i="18" s="1"/>
  <c r="C12" i="1"/>
  <c r="G12" i="1" s="1"/>
  <c r="J28" i="12"/>
  <c r="C10" i="1"/>
  <c r="G10" i="1" s="1"/>
  <c r="J26" i="2"/>
  <c r="J28" i="2" s="1"/>
  <c r="J28" i="6"/>
  <c r="C8" i="1"/>
  <c r="G8" i="1" s="1"/>
  <c r="J28" i="3"/>
  <c r="C7" i="1"/>
  <c r="I29" i="15"/>
  <c r="J29" i="15" s="1"/>
  <c r="J31" i="15" s="1"/>
  <c r="I29" i="12"/>
  <c r="J29" i="12" s="1"/>
  <c r="J31" i="12" s="1"/>
  <c r="I29" i="6"/>
  <c r="J29" i="6" s="1"/>
  <c r="J31" i="6" s="1"/>
  <c r="I29" i="3"/>
  <c r="J29" i="3" s="1"/>
  <c r="J31" i="3" s="1"/>
  <c r="C13" i="1" l="1"/>
  <c r="G7" i="1"/>
  <c r="G13" i="1" s="1"/>
  <c r="B14" i="1" l="1"/>
  <c r="B15" i="1" s="1"/>
  <c r="I30" i="2" l="1"/>
  <c r="J30" i="2" s="1"/>
  <c r="G15" i="1"/>
  <c r="G14" i="1"/>
  <c r="I29" i="2"/>
  <c r="J29" i="2" s="1"/>
  <c r="G16" i="1" l="1"/>
  <c r="J31" i="2"/>
</calcChain>
</file>

<file path=xl/sharedStrings.xml><?xml version="1.0" encoding="utf-8"?>
<sst xmlns="http://schemas.openxmlformats.org/spreadsheetml/2006/main" count="1408" uniqueCount="227">
  <si>
    <t>Rekapitulácia rozpočtu</t>
  </si>
  <si>
    <t>Stavba Zberný dvor Sačurov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</si>
  <si>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</si>
  <si>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</si>
  <si>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</si>
  <si>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</si>
  <si>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</si>
  <si>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</si>
  <si>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</si>
  <si>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</si>
  <si>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</si>
  <si>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</si>
  <si>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Spevnená plocha zberného dvoru</t>
  </si>
  <si>
    <t>Východné opotenie z obojstranne pohľadových tvaroviek</t>
  </si>
  <si>
    <t>Južné, západne a severné oplotenie z poplastovaného plechu výšky 2000 mm</t>
  </si>
  <si>
    <t>Zastavaná plocha zberného stojiska "I"</t>
  </si>
  <si>
    <t>Zastavaná plocha zberného stojiska "II"</t>
  </si>
  <si>
    <t>Zastavaná plocha zberného stojiska "III"</t>
  </si>
  <si>
    <t>Krycí list rozpočtu</t>
  </si>
  <si>
    <t xml:space="preserve">Miesto:  </t>
  </si>
  <si>
    <t>Objekt Spevnená plocha zberného dvoru</t>
  </si>
  <si>
    <t xml:space="preserve">Ks: </t>
  </si>
  <si>
    <t xml:space="preserve">Zákazka: </t>
  </si>
  <si>
    <t>Spracoval: Ing. Ján Halgaš</t>
  </si>
  <si>
    <t xml:space="preserve">Dňa </t>
  </si>
  <si>
    <t>04.05.2017</t>
  </si>
  <si>
    <t>Odberateľ: Obec Sačurov</t>
  </si>
  <si>
    <t xml:space="preserve">IČO: </t>
  </si>
  <si>
    <t xml:space="preserve">DIČ: </t>
  </si>
  <si>
    <t xml:space="preserve">Dodávateľ: </t>
  </si>
  <si>
    <t>Projektant: Ing. arch . Ľubomír Naňák - Architektonická agentú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</si>
  <si>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</si>
  <si>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</si>
  <si>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</si>
  <si>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</si>
  <si>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</si>
  <si>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</si>
  <si>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</si>
  <si>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</si>
  <si>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</si>
  <si>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</si>
  <si>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</si>
  <si>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</si>
  <si>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</si>
  <si>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</si>
  <si>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</si>
  <si>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</si>
  <si>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</si>
  <si>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</si>
  <si>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</si>
  <si>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</si>
  <si>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</si>
  <si>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</si>
  <si>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</si>
  <si>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</si>
  <si>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</si>
  <si>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</si>
  <si>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</si>
  <si>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</si>
  <si>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</si>
  <si>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</si>
  <si>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</si>
  <si>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</si>
  <si>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</si>
  <si>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</si>
  <si>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</si>
  <si>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04.05.2017</t>
  </si>
  <si>
    <t>Prehľad rozpočtových nákladov</t>
  </si>
  <si>
    <t>Práce HSV</t>
  </si>
  <si>
    <t>ZEMNÉ PRÁCE</t>
  </si>
  <si>
    <t>ZÁKLADY</t>
  </si>
  <si>
    <t>SPEVNENÉ PLOCHY</t>
  </si>
  <si>
    <t>POVRCHOVÉ ÚPRAVY</t>
  </si>
  <si>
    <t>OSTATNÉ PRÁCE</t>
  </si>
  <si>
    <t>PRESUNY HMÔT</t>
  </si>
  <si>
    <t>Celkom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</si>
  <si>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</si>
  <si>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</si>
  <si>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</si>
  <si>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</si>
  <si>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</si>
  <si>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</si>
  <si>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</si>
  <si>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</si>
  <si>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</si>
  <si>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</si>
  <si>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</si>
  <si>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122201102</t>
  </si>
  <si>
    <t>Odkopávka a prekopávka nezapažená v hornine 3,nad 100 do 1000 m3</t>
  </si>
  <si>
    <t>m3</t>
  </si>
  <si>
    <t xml:space="preserve"> 122201109</t>
  </si>
  <si>
    <t>Príplatok k cenám za lepivosť horniny</t>
  </si>
  <si>
    <t xml:space="preserve"> 181101102</t>
  </si>
  <si>
    <t>Úprava pláne v zárezoch v hornine 1-4 so zhutnením</t>
  </si>
  <si>
    <t>m2</t>
  </si>
  <si>
    <t xml:space="preserve"> 162301102</t>
  </si>
  <si>
    <t>Vodorovné premiestnenie výkopku tr.1-4,do 1000 m</t>
  </si>
  <si>
    <t xml:space="preserve"> 171201202</t>
  </si>
  <si>
    <t>Uloženie sypaniny na skládky nad 100 do 1000 m3</t>
  </si>
  <si>
    <t xml:space="preserve">  2/A 1</t>
  </si>
  <si>
    <t xml:space="preserve"> 289971211</t>
  </si>
  <si>
    <t>Zhotovenie vrstvy z geotextílie na upravenom povrchu v sklone do 1 : 5 , šírky od 0 do 3 m</t>
  </si>
  <si>
    <t>S/S90</t>
  </si>
  <si>
    <t xml:space="preserve"> 6936651600</t>
  </si>
  <si>
    <t>Geotextílie netkané polypropylénové  biele, objemovej hmotnosti 500g/m2</t>
  </si>
  <si>
    <t>221/A 1</t>
  </si>
  <si>
    <t xml:space="preserve"> 564751111</t>
  </si>
  <si>
    <t>Podklad alebo kryt z kameniva hrubého drveného veľ. 32-63 mm s rozprestretím a zhutn.hr.150 mm</t>
  </si>
  <si>
    <t xml:space="preserve"> 564851111</t>
  </si>
  <si>
    <t>Podklad zo štrkodrviny fr. 8-32 mm s rozprestrením a zhutnením,hr.po zhutnení 150 mm</t>
  </si>
  <si>
    <t xml:space="preserve"> 11/A 1</t>
  </si>
  <si>
    <t xml:space="preserve"> 631315711</t>
  </si>
  <si>
    <t>Mazanina z betónu prostého tr.C 25/30 hr.nad 120 do 240 mm</t>
  </si>
  <si>
    <t xml:space="preserve"> 631319155</t>
  </si>
  <si>
    <t>Príplatok za prehlad. povrchu betónovej mazaniny min. tr.C 8/10 oceľ. hlad. hr. 120-240 mm</t>
  </si>
  <si>
    <t xml:space="preserve"> 631319175</t>
  </si>
  <si>
    <t>Prípl. za strhnutie povrchu mazaniny latou pre hr. obidvoch vrstiev mazaniny nad 120 do 240 mm</t>
  </si>
  <si>
    <t xml:space="preserve"> 631362441</t>
  </si>
  <si>
    <t>Výstuž mazanín z betónov (z kameniva) a z ľahkých betónov, zo zváraných sietí KARI, priemer drôtu 8/8 mm, veľkosť oka 100x100 mm</t>
  </si>
  <si>
    <t xml:space="preserve"> 919722111</t>
  </si>
  <si>
    <t>Dilatačné škáry rezané v cementobetónovom kryte priečne rezanie škár šírky 2 až 5 mm</t>
  </si>
  <si>
    <t>m</t>
  </si>
  <si>
    <t xml:space="preserve"> 998224111</t>
  </si>
  <si>
    <t>Presun hmôt pre pozemné komunikácie s krytom monolitickým betónovým akejkoľvek dĺžky objektu</t>
  </si>
  <si>
    <t>t</t>
  </si>
  <si>
    <t>Objekt Východné opotenie z obojstranne pohľadových tvaroviek</t>
  </si>
  <si>
    <t>ZVISLÉ KONŠTRUKCIE</t>
  </si>
  <si>
    <t>Práce PSV</t>
  </si>
  <si>
    <t>IZOLÁCIE PROTI VODE A VLHKOSTI</t>
  </si>
  <si>
    <t>KOVOVÉ DOPLNKOVÉ KONŠTRUKCIE</t>
  </si>
  <si>
    <t xml:space="preserve"> 132201101</t>
  </si>
  <si>
    <t>Výkop ryhy do šírky 600 mm v horn.3 do 100 m3</t>
  </si>
  <si>
    <t xml:space="preserve"> 132201109</t>
  </si>
  <si>
    <t>Príplatok k cene za lepivosť horniny 3</t>
  </si>
  <si>
    <t xml:space="preserve"> 271571111</t>
  </si>
  <si>
    <t>Vankúše zhutnené pod základy zo štrkopiesku</t>
  </si>
  <si>
    <t xml:space="preserve"> 274313521</t>
  </si>
  <si>
    <t>Betón základových pásov, prostý tr.C 12/15</t>
  </si>
  <si>
    <t xml:space="preserve"> 15/A 4</t>
  </si>
  <si>
    <t xml:space="preserve"> 318271002</t>
  </si>
  <si>
    <t>Oplotenie z obojstranne pohľadových plotoviek hr.190 mm so zálievkou a krycou doskou,farba mušľová</t>
  </si>
  <si>
    <t xml:space="preserve"> 311361825</t>
  </si>
  <si>
    <t>Výstuž pre murivo plotové  s betónovou výplňou z ocele 10505</t>
  </si>
  <si>
    <t xml:space="preserve"> 998151111</t>
  </si>
  <si>
    <t>Presun hmôt pre obj.8152,8153,8159,zvislá nosná konštr.z tehál,tvárnic,blokov výšky do 10 m</t>
  </si>
  <si>
    <t>711/A 1</t>
  </si>
  <si>
    <t xml:space="preserve"> 711111211</t>
  </si>
  <si>
    <t>Izolácia proti zemnej vlhkosti,  gumoasfaltový náter, betón. podklad , vodorovná</t>
  </si>
  <si>
    <t xml:space="preserve"> 998711101</t>
  </si>
  <si>
    <t>Presun hmôt pre izoláciu proti vode v objektoch výšky do 6 m</t>
  </si>
  <si>
    <t>R/R 0</t>
  </si>
  <si>
    <t xml:space="preserve"> 767900006.1</t>
  </si>
  <si>
    <t>Montáž a dodávka samonosnej  brány 4720x1775+2760x309-1775 mm, konštrukcia z jaklových profilov, tmavošedá prášk. vyp. farba, výplň ťahokov MR20 nerez hr. 5 mm, kotvenie k nosnému rámu pomocou lem. prof. E, elektrický pohon</t>
  </si>
  <si>
    <t>kus</t>
  </si>
  <si>
    <t xml:space="preserve"> 767950000.1</t>
  </si>
  <si>
    <t>Montáž a dodávka  bránky 740x1775 mm, konštrukcia z jaklových profilov, tmavošedá prášk. vyp. farba, výplň ťahokov MR20 nerez hr. 5 mm, kotvenie k nosnému rámu pomocou lem. prof. E</t>
  </si>
  <si>
    <t>767/A 3</t>
  </si>
  <si>
    <t xml:space="preserve"> 998767292</t>
  </si>
  <si>
    <t>Kovové stav.dopln.konštr., prípl.za presun nad najväčšiu dopr. vzdial. do 100 m</t>
  </si>
  <si>
    <t>Objekt Južné, západne a severné oplotenie z poplastovaného plechu výšky 2000 mm</t>
  </si>
  <si>
    <t xml:space="preserve"> 133201101</t>
  </si>
  <si>
    <t>Výkop šachty hornina 3 do 100 m3</t>
  </si>
  <si>
    <t xml:space="preserve"> 133201109</t>
  </si>
  <si>
    <t xml:space="preserve"> 275313521</t>
  </si>
  <si>
    <t>Betón základových  pätiek,  prostý tr.C 12/15</t>
  </si>
  <si>
    <t xml:space="preserve"> 338171122</t>
  </si>
  <si>
    <t>Osadenie stĺpika oceľového plotového do výšky 2.60m so zabetónovaním</t>
  </si>
  <si>
    <t>P/PC</t>
  </si>
  <si>
    <t xml:space="preserve"> MAT</t>
  </si>
  <si>
    <t>Sltĺpik oceľový z jaklových profilov 80x80x5 mm výšky 2900mm, povrchová úprava tmavošedá prášk. vyp. farba, privarené kotviace vzperky</t>
  </si>
  <si>
    <t xml:space="preserve"> OK</t>
  </si>
  <si>
    <t>Dodávka oceľových konštrukcií  - z jaklových profilov 50x20x3 mm,  povrchová úprava tmavošedá prášk. vyp. farba</t>
  </si>
  <si>
    <t>kg</t>
  </si>
  <si>
    <t xml:space="preserve"> 767995102</t>
  </si>
  <si>
    <t>Montáž ostatných atypických  kovových stavebných doplnkových konštrukcií nad 5 do 10 kg</t>
  </si>
  <si>
    <t xml:space="preserve"> 767916120</t>
  </si>
  <si>
    <t>Montáž oplotenia z plechu vlnitého alebo profilového s hmotnosťou 1m oplotenia do 50 kg, kotvenie samoreznými skrutkami s PVC podložkou ku väzničkám</t>
  </si>
  <si>
    <t>S/S10</t>
  </si>
  <si>
    <t xml:space="preserve"> 1388000601</t>
  </si>
  <si>
    <t>Poplastovaný plech trapézový hrúbky 19 mm</t>
  </si>
  <si>
    <t xml:space="preserve"> 998767201</t>
  </si>
  <si>
    <t>Presun hmôt pre kovové stavebné doplnkové konštrukcie v objektoch výšky do 6 m</t>
  </si>
  <si>
    <t>Objekt Zastavaná plocha zberného stojiska "I"</t>
  </si>
  <si>
    <t xml:space="preserve"> 122201101</t>
  </si>
  <si>
    <t>Odkopávka a prekopávka nezapažená v hornine 3,do 100 m3</t>
  </si>
  <si>
    <t xml:space="preserve"> 274351215</t>
  </si>
  <si>
    <t>Debnenie stien základových pásov z dielcov - zhotovenie</t>
  </si>
  <si>
    <t xml:space="preserve"> 274351216</t>
  </si>
  <si>
    <t>Debnenie stien základových pásov z dielcov - odstránenie</t>
  </si>
  <si>
    <t xml:space="preserve"> 318271101</t>
  </si>
  <si>
    <t>Murivo z obojstranne pohľadových plotoviek hr.190 mm so zálievkou,farba mušľová</t>
  </si>
  <si>
    <t>Výstuž pre murivo nosné s betónovou výplňou z ocele 10505</t>
  </si>
  <si>
    <t xml:space="preserve"> 631315611</t>
  </si>
  <si>
    <t>Mazanina z betónu prostého tr.C 16/20 hr.nad 120 do 240 mm</t>
  </si>
  <si>
    <t xml:space="preserve"> 631351102</t>
  </si>
  <si>
    <t>Debnenie stien, rýh a otvorov v podlahách odstránenie</t>
  </si>
  <si>
    <t xml:space="preserve"> 631351101</t>
  </si>
  <si>
    <t>Debnenie stien, rýh a otvorov v podlahách zhotovenie</t>
  </si>
  <si>
    <t xml:space="preserve"> 631313711</t>
  </si>
  <si>
    <t>Mazanina z betónu prostého tr.C 25/30 hr.nad 80 do 120 mm</t>
  </si>
  <si>
    <t xml:space="preserve"> 631319163</t>
  </si>
  <si>
    <t>Príplatok za prehlad. betónovej mazaniny min. tr.C 8/10 oceľ. hlad. hr. 80-120 mm (20kg/m3)</t>
  </si>
  <si>
    <t xml:space="preserve"> 631362413</t>
  </si>
  <si>
    <t>Výstuž mazanín z betónov (z kameniva) a z ľahkých betónov, zo zváraných sietí KARI, priemer drôtu 5/5 mm, veľkosť oka 200x200 mm</t>
  </si>
  <si>
    <t xml:space="preserve"> 631571003</t>
  </si>
  <si>
    <t>Násyp zo štrkopiesku 8-32 (pre spevnenie podkladu)</t>
  </si>
  <si>
    <t xml:space="preserve"> 632451236</t>
  </si>
  <si>
    <t>Poter cementový pucovaný,hr.nad 40 do 50 mm</t>
  </si>
  <si>
    <t xml:space="preserve"> 959941121</t>
  </si>
  <si>
    <t>Chemická kotva s kotevným svorníkom tesnená chemickou ampulkou do betónu, ŽB, kameňa, s vyvŕtaním otvoru M12/10/135 mm</t>
  </si>
  <si>
    <t xml:space="preserve"> 953943112</t>
  </si>
  <si>
    <t>Osadenie ostatných výrobkov do muriva, so zaliatím cementovou maltou, hmotnosti 1-5 kg/kus</t>
  </si>
  <si>
    <t>Kotviaca platničká oceľová 140x140x10 mm, povrchová úprava tmavošedá prášk. vyp. farba</t>
  </si>
  <si>
    <t>Dodávka oceľových konštrukcií  - z jaklových profilov 50x20x3 mm a 60x60x5mm,  povrchová úprava tmavošedá prášk. vyp. farba</t>
  </si>
  <si>
    <t xml:space="preserve"> 767400521.5</t>
  </si>
  <si>
    <t>Montáž a dodávka bráničky dvojkrídlovej 1,65x1,962mm,  z jaklových profilov 60x60x5 mm, povrchová úprava tmavošedá prášk. vyp. farba, visiaci zámok</t>
  </si>
  <si>
    <t>Montáž a dodávka výplne bráničky a oblúkových štítov stojiska z KARI siete KY19 100x100x8 mm, povrchová úprava tmavošedá prášk. vyp. farba</t>
  </si>
  <si>
    <t xml:space="preserve"> 767950021.5</t>
  </si>
  <si>
    <t>Zastrešenie oblúkových striech  UV odolnými  plnými polykarbonátovými doskami hr. 10 mm vrátane doplnkov</t>
  </si>
  <si>
    <t xml:space="preserve"> m2</t>
  </si>
  <si>
    <t>Objekt Zastavaná plocha zberného stojiska "II"</t>
  </si>
  <si>
    <t>Objekt Zastavaná plocha zberného stojiska "III"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</si>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</sst>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9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workbookViewId="0">
      <selection activeCell="A20" sqref="A20:AC35"/>
    </sheetView>
  </sheetViews>
  <sheetFormatPr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9" t="s">
        <v>12</v>
      </c>
      <c r="B7" s="180">
        <f>'SO 11580'!I44-Rekapitulácia!D7</f>
        <v>0</v>
      </c>
      <c r="C7" s="180">
        <f>'Kryci_list 11580'!J26</f>
        <v>0</v>
      </c>
      <c r="D7" s="180">
        <v>0</v>
      </c>
      <c r="E7" s="180">
        <f>'Kryci_list 11580'!J17</f>
        <v>0</v>
      </c>
      <c r="F7" s="180">
        <v>0</v>
      </c>
      <c r="G7" s="180">
        <f t="shared" ref="G7:G12" si="0">B7+C7+D7+E7+F7</f>
        <v>0</v>
      </c>
      <c r="K7">
        <f>'SO 11580'!K44</f>
        <v>0</v>
      </c>
      <c r="Q7">
        <v>30.126000000000001</v>
      </c>
    </row>
    <row r="8" spans="1:26" x14ac:dyDescent="0.25">
      <c r="A8" s="179" t="s">
        <v>13</v>
      </c>
      <c r="B8" s="180">
        <f>'SO 11581'!I46-Rekapitulácia!D8</f>
        <v>0</v>
      </c>
      <c r="C8" s="180">
        <f>'Kryci_list 11581'!J26</f>
        <v>0</v>
      </c>
      <c r="D8" s="180">
        <v>0</v>
      </c>
      <c r="E8" s="180">
        <f>'Kryci_list 11581'!J17</f>
        <v>0</v>
      </c>
      <c r="F8" s="180">
        <v>0</v>
      </c>
      <c r="G8" s="180">
        <f t="shared" si="0"/>
        <v>0</v>
      </c>
      <c r="K8">
        <f>'SO 11581'!K46</f>
        <v>0</v>
      </c>
      <c r="Q8">
        <v>30.126000000000001</v>
      </c>
    </row>
    <row r="9" spans="1:26" x14ac:dyDescent="0.25">
      <c r="A9" s="179" t="s">
        <v>14</v>
      </c>
      <c r="B9" s="180">
        <f>'SO 11582'!I46-Rekapitulácia!D9</f>
        <v>0</v>
      </c>
      <c r="C9" s="180">
        <f>'Kryci_list 11582'!J26</f>
        <v>0</v>
      </c>
      <c r="D9" s="180">
        <v>0</v>
      </c>
      <c r="E9" s="180">
        <f>'Kryci_list 11582'!J17</f>
        <v>0</v>
      </c>
      <c r="F9" s="180">
        <v>0</v>
      </c>
      <c r="G9" s="180">
        <f t="shared" si="0"/>
        <v>0</v>
      </c>
      <c r="K9">
        <f>'SO 11582'!K46</f>
        <v>0</v>
      </c>
      <c r="Q9">
        <v>30.126000000000001</v>
      </c>
    </row>
    <row r="10" spans="1:26" x14ac:dyDescent="0.25">
      <c r="A10" s="179" t="s">
        <v>15</v>
      </c>
      <c r="B10" s="180">
        <f>'SO 11929'!I69-Rekapitulácia!D10</f>
        <v>0</v>
      </c>
      <c r="C10" s="180">
        <f>'Kryci_list 11929'!J26</f>
        <v>0</v>
      </c>
      <c r="D10" s="180">
        <v>0</v>
      </c>
      <c r="E10" s="180">
        <f>'Kryci_list 11929'!J17</f>
        <v>0</v>
      </c>
      <c r="F10" s="180">
        <v>0</v>
      </c>
      <c r="G10" s="180">
        <f t="shared" si="0"/>
        <v>0</v>
      </c>
      <c r="K10">
        <f>'SO 11929'!K69</f>
        <v>0</v>
      </c>
      <c r="Q10">
        <v>30.126000000000001</v>
      </c>
    </row>
    <row r="11" spans="1:26" x14ac:dyDescent="0.25">
      <c r="A11" s="179" t="s">
        <v>16</v>
      </c>
      <c r="B11" s="180">
        <f>'SO 11930'!I69-Rekapitulácia!D11</f>
        <v>0</v>
      </c>
      <c r="C11" s="180">
        <f>'Kryci_list 11930'!J26</f>
        <v>0</v>
      </c>
      <c r="D11" s="180">
        <v>0</v>
      </c>
      <c r="E11" s="180">
        <f>'Kryci_list 11930'!J17</f>
        <v>0</v>
      </c>
      <c r="F11" s="180">
        <v>0</v>
      </c>
      <c r="G11" s="180">
        <f t="shared" si="0"/>
        <v>0</v>
      </c>
      <c r="K11">
        <f>'SO 11930'!K69</f>
        <v>0</v>
      </c>
      <c r="Q11">
        <v>30.126000000000001</v>
      </c>
    </row>
    <row r="12" spans="1:26" x14ac:dyDescent="0.25">
      <c r="A12" s="70" t="s">
        <v>17</v>
      </c>
      <c r="B12" s="77">
        <f>'SO 11931'!I69-Rekapitulácia!D12</f>
        <v>0</v>
      </c>
      <c r="C12" s="77">
        <f>'Kryci_list 11931'!J26</f>
        <v>0</v>
      </c>
      <c r="D12" s="77">
        <v>0</v>
      </c>
      <c r="E12" s="77">
        <f>'Kryci_list 11931'!J17</f>
        <v>0</v>
      </c>
      <c r="F12" s="77">
        <v>0</v>
      </c>
      <c r="G12" s="77">
        <f t="shared" si="0"/>
        <v>0</v>
      </c>
      <c r="K12">
        <f>'SO 11931'!K69</f>
        <v>0</v>
      </c>
      <c r="Q12">
        <v>30.126000000000001</v>
      </c>
    </row>
    <row r="13" spans="1:26" x14ac:dyDescent="0.25">
      <c r="A13" s="186" t="s">
        <v>222</v>
      </c>
      <c r="B13" s="187">
        <f>SUM(B7:B12)</f>
        <v>0</v>
      </c>
      <c r="C13" s="187">
        <f>SUM(C7:C12)</f>
        <v>0</v>
      </c>
      <c r="D13" s="187">
        <f>SUM(D7:D12)</f>
        <v>0</v>
      </c>
      <c r="E13" s="187">
        <f>SUM(E7:E12)</f>
        <v>0</v>
      </c>
      <c r="F13" s="187">
        <f>SUM(F7:F12)</f>
        <v>0</v>
      </c>
      <c r="G13" s="187">
        <f>SUM(G7:G12)-SUM(Z7:Z12)</f>
        <v>0</v>
      </c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84" t="s">
        <v>223</v>
      </c>
      <c r="B14" s="185">
        <f>G13-SUM(Rekapitulácia!K7:'Rekapitulácia'!K12)*1</f>
        <v>0</v>
      </c>
      <c r="C14" s="185"/>
      <c r="D14" s="185"/>
      <c r="E14" s="185"/>
      <c r="F14" s="185"/>
      <c r="G14" s="185">
        <f>ROUND(((ROUND(B14,2)*20)/100),2)*1</f>
        <v>0</v>
      </c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5" t="s">
        <v>224</v>
      </c>
      <c r="B15" s="182">
        <f>(G13-B14)</f>
        <v>0</v>
      </c>
      <c r="C15" s="182"/>
      <c r="D15" s="182"/>
      <c r="E15" s="182"/>
      <c r="F15" s="182"/>
      <c r="G15" s="182">
        <f>ROUND(((ROUND(B15,2)*0)/100),2)</f>
        <v>0</v>
      </c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5" t="s">
        <v>225</v>
      </c>
      <c r="B16" s="182"/>
      <c r="C16" s="182"/>
      <c r="D16" s="182"/>
      <c r="E16" s="182"/>
      <c r="F16" s="182"/>
      <c r="G16" s="182">
        <f>SUM(G13:G15)</f>
        <v>0</v>
      </c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7" x14ac:dyDescent="0.25">
      <c r="A17" s="10"/>
      <c r="B17" s="183"/>
      <c r="C17" s="183"/>
      <c r="D17" s="183"/>
      <c r="E17" s="183"/>
      <c r="F17" s="183"/>
      <c r="G17" s="183"/>
    </row>
    <row r="18" spans="1:7" x14ac:dyDescent="0.25">
      <c r="A18" s="10"/>
      <c r="B18" s="183"/>
      <c r="C18" s="183"/>
      <c r="D18" s="183"/>
      <c r="E18" s="183"/>
      <c r="F18" s="183"/>
      <c r="G18" s="183"/>
    </row>
    <row r="19" spans="1:7" x14ac:dyDescent="0.25">
      <c r="A19" s="10"/>
      <c r="B19" s="183"/>
      <c r="C19" s="183"/>
      <c r="D19" s="183"/>
      <c r="E19" s="183"/>
      <c r="F19" s="183"/>
      <c r="G19" s="183"/>
    </row>
    <row r="20" spans="1:7" x14ac:dyDescent="0.25">
      <c r="A20" s="10"/>
      <c r="B20" s="183"/>
      <c r="C20" s="183"/>
      <c r="D20" s="183"/>
      <c r="E20" s="183"/>
      <c r="F20" s="183"/>
      <c r="G20" s="183"/>
    </row>
    <row r="21" spans="1:7" x14ac:dyDescent="0.25">
      <c r="A21" s="10"/>
      <c r="B21" s="183"/>
      <c r="C21" s="183"/>
      <c r="D21" s="183"/>
      <c r="E21" s="183"/>
      <c r="F21" s="183"/>
      <c r="G21" s="183"/>
    </row>
    <row r="22" spans="1:7" x14ac:dyDescent="0.25">
      <c r="A22" s="10"/>
      <c r="B22" s="183"/>
      <c r="C22" s="183"/>
      <c r="D22" s="183"/>
      <c r="E22" s="183"/>
      <c r="F22" s="183"/>
      <c r="G22" s="183"/>
    </row>
    <row r="23" spans="1:7" x14ac:dyDescent="0.25">
      <c r="A23" s="1"/>
      <c r="B23" s="149"/>
      <c r="C23" s="149"/>
      <c r="D23" s="149"/>
      <c r="E23" s="149"/>
      <c r="F23" s="149"/>
      <c r="G23" s="149"/>
    </row>
    <row r="24" spans="1:7" x14ac:dyDescent="0.25">
      <c r="A24" s="1"/>
      <c r="B24" s="149"/>
      <c r="C24" s="149"/>
      <c r="D24" s="149"/>
      <c r="E24" s="149"/>
      <c r="F24" s="149"/>
      <c r="G24" s="149"/>
    </row>
    <row r="25" spans="1:7" x14ac:dyDescent="0.25">
      <c r="A25" s="1"/>
      <c r="B25" s="149"/>
      <c r="C25" s="149"/>
      <c r="D25" s="149"/>
      <c r="E25" s="149"/>
      <c r="F25" s="149"/>
      <c r="G25" s="149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B35" s="181"/>
      <c r="C35" s="181"/>
      <c r="D35" s="181"/>
      <c r="E35" s="181"/>
      <c r="F35" s="181"/>
      <c r="G35" s="181"/>
    </row>
    <row r="36" spans="1:7" x14ac:dyDescent="0.25">
      <c r="B36" s="181"/>
      <c r="C36" s="181"/>
      <c r="D36" s="181"/>
      <c r="E36" s="181"/>
      <c r="F36" s="181"/>
      <c r="G36" s="181"/>
    </row>
    <row r="37" spans="1:7" x14ac:dyDescent="0.25">
      <c r="B37" s="181"/>
      <c r="C37" s="181"/>
      <c r="D37" s="181"/>
      <c r="E37" s="181"/>
      <c r="F37" s="181"/>
      <c r="G37" s="181"/>
    </row>
    <row r="38" spans="1:7" x14ac:dyDescent="0.25">
      <c r="B38" s="181"/>
      <c r="C38" s="181"/>
      <c r="D38" s="181"/>
      <c r="E38" s="181"/>
      <c r="F38" s="181"/>
      <c r="G38" s="181"/>
    </row>
    <row r="39" spans="1:7" x14ac:dyDescent="0.25">
      <c r="B39" s="181"/>
      <c r="C39" s="181"/>
      <c r="D39" s="181"/>
      <c r="E39" s="181"/>
      <c r="F39" s="181"/>
      <c r="G39" s="181"/>
    </row>
    <row r="40" spans="1:7" x14ac:dyDescent="0.25">
      <c r="B40" s="181"/>
      <c r="C40" s="181"/>
      <c r="D40" s="181"/>
      <c r="E40" s="181"/>
      <c r="F40" s="181"/>
      <c r="G40" s="181"/>
    </row>
    <row r="41" spans="1:7" x14ac:dyDescent="0.25">
      <c r="B41" s="181"/>
      <c r="C41" s="181"/>
      <c r="D41" s="181"/>
      <c r="E41" s="181"/>
      <c r="F41" s="181"/>
      <c r="G41" s="181"/>
    </row>
    <row r="42" spans="1:7" x14ac:dyDescent="0.25">
      <c r="B42" s="181"/>
      <c r="C42" s="181"/>
      <c r="D42" s="181"/>
      <c r="E42" s="181"/>
      <c r="F42" s="181"/>
      <c r="G42" s="181"/>
    </row>
    <row r="43" spans="1:7" x14ac:dyDescent="0.25">
      <c r="B43" s="181"/>
      <c r="C43" s="181"/>
      <c r="D43" s="181"/>
      <c r="E43" s="181"/>
      <c r="F43" s="181"/>
      <c r="G43" s="181"/>
    </row>
    <row r="44" spans="1:7" x14ac:dyDescent="0.25">
      <c r="B44" s="181"/>
      <c r="C44" s="181"/>
      <c r="D44" s="181"/>
      <c r="E44" s="181"/>
      <c r="F44" s="181"/>
      <c r="G44" s="181"/>
    </row>
    <row r="45" spans="1:7" x14ac:dyDescent="0.25">
      <c r="B45" s="181"/>
      <c r="C45" s="181"/>
      <c r="D45" s="181"/>
      <c r="E45" s="181"/>
      <c r="F45" s="181"/>
      <c r="G45" s="181"/>
    </row>
    <row r="46" spans="1:7" x14ac:dyDescent="0.25">
      <c r="B46" s="181"/>
      <c r="C46" s="181"/>
      <c r="D46" s="181"/>
      <c r="E46" s="181"/>
      <c r="F46" s="181"/>
      <c r="G46" s="181"/>
    </row>
    <row r="47" spans="1:7" x14ac:dyDescent="0.25">
      <c r="B47" s="181"/>
      <c r="C47" s="181"/>
      <c r="D47" s="181"/>
      <c r="E47" s="181"/>
      <c r="F47" s="181"/>
      <c r="G47" s="181"/>
    </row>
    <row r="48" spans="1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  <row r="87" spans="2:7" x14ac:dyDescent="0.25">
      <c r="B87" s="181"/>
      <c r="C87" s="181"/>
      <c r="D87" s="181"/>
      <c r="E87" s="181"/>
      <c r="F87" s="181"/>
      <c r="G87" s="181"/>
    </row>
    <row r="88" spans="2:7" x14ac:dyDescent="0.25">
      <c r="B88" s="181"/>
      <c r="C88" s="181"/>
      <c r="D88" s="181"/>
      <c r="E88" s="181"/>
      <c r="F88" s="181"/>
      <c r="G88" s="181"/>
    </row>
    <row r="89" spans="2:7" x14ac:dyDescent="0.25">
      <c r="B89" s="181"/>
      <c r="C89" s="181"/>
      <c r="D89" s="181"/>
      <c r="E89" s="181"/>
      <c r="F89" s="181"/>
      <c r="G89" s="181"/>
    </row>
    <row r="90" spans="2:7" x14ac:dyDescent="0.25">
      <c r="B90" s="181"/>
      <c r="C90" s="181"/>
      <c r="D90" s="181"/>
      <c r="E90" s="181"/>
      <c r="F90" s="181"/>
      <c r="G90" s="181"/>
    </row>
    <row r="91" spans="2:7" x14ac:dyDescent="0.25">
      <c r="B91" s="181"/>
      <c r="C91" s="181"/>
      <c r="D91" s="181"/>
      <c r="E91" s="181"/>
      <c r="F91" s="181"/>
      <c r="G91" s="181"/>
    </row>
    <row r="92" spans="2:7" x14ac:dyDescent="0.25">
      <c r="B92" s="181"/>
      <c r="C92" s="181"/>
      <c r="D92" s="181"/>
      <c r="E92" s="181"/>
      <c r="F92" s="181"/>
      <c r="G92" s="181"/>
    </row>
  </sheetData>
  <printOptions horizontalCentered="1"/>
  <pageMargins left="0.7" right="0.7" top="0.75" bottom="0.75" header="0.3" footer="0.3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26</v>
      </c>
      <c r="B1" s="144"/>
      <c r="C1" s="144"/>
      <c r="D1" s="145" t="s">
        <v>23</v>
      </c>
      <c r="E1" s="144"/>
      <c r="F1" s="144"/>
      <c r="W1">
        <v>30.126000000000001</v>
      </c>
    </row>
    <row r="2" spans="1:26" x14ac:dyDescent="0.25">
      <c r="A2" s="145" t="s">
        <v>30</v>
      </c>
      <c r="B2" s="144"/>
      <c r="C2" s="144"/>
      <c r="D2" s="145" t="s">
        <v>21</v>
      </c>
      <c r="E2" s="144"/>
      <c r="F2" s="144"/>
    </row>
    <row r="3" spans="1:26" x14ac:dyDescent="0.25">
      <c r="A3" s="145" t="s">
        <v>29</v>
      </c>
      <c r="B3" s="144"/>
      <c r="C3" s="144"/>
      <c r="D3" s="145" t="s">
        <v>66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159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67</v>
      </c>
      <c r="B8" s="144"/>
      <c r="C8" s="144"/>
      <c r="D8" s="144"/>
      <c r="E8" s="144"/>
      <c r="F8" s="144"/>
    </row>
    <row r="9" spans="1:26" x14ac:dyDescent="0.25">
      <c r="A9" s="147" t="s">
        <v>63</v>
      </c>
      <c r="B9" s="147" t="s">
        <v>57</v>
      </c>
      <c r="C9" s="147" t="s">
        <v>58</v>
      </c>
      <c r="D9" s="147" t="s">
        <v>35</v>
      </c>
      <c r="E9" s="147" t="s">
        <v>64</v>
      </c>
      <c r="F9" s="147" t="s">
        <v>65</v>
      </c>
    </row>
    <row r="10" spans="1:26" x14ac:dyDescent="0.25">
      <c r="A10" s="154" t="s">
        <v>68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69</v>
      </c>
      <c r="B11" s="157">
        <f>'SO 11582'!L17</f>
        <v>0</v>
      </c>
      <c r="C11" s="157">
        <f>'SO 11582'!M17</f>
        <v>0</v>
      </c>
      <c r="D11" s="157">
        <f>'SO 11582'!I17</f>
        <v>0</v>
      </c>
      <c r="E11" s="158">
        <f>'SO 11582'!P17</f>
        <v>0</v>
      </c>
      <c r="F11" s="158">
        <f>'SO 11582'!S17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70</v>
      </c>
      <c r="B12" s="157">
        <f>'SO 11582'!L23</f>
        <v>0</v>
      </c>
      <c r="C12" s="157">
        <f>'SO 11582'!M23</f>
        <v>0</v>
      </c>
      <c r="D12" s="157">
        <f>'SO 11582'!I23</f>
        <v>0</v>
      </c>
      <c r="E12" s="158">
        <f>'SO 11582'!P23</f>
        <v>36.78</v>
      </c>
      <c r="F12" s="158">
        <f>'SO 11582'!S23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126</v>
      </c>
      <c r="B13" s="157">
        <f>'SO 11582'!L28</f>
        <v>0</v>
      </c>
      <c r="C13" s="157">
        <f>'SO 11582'!M28</f>
        <v>0</v>
      </c>
      <c r="D13" s="157">
        <f>'SO 11582'!I28</f>
        <v>0</v>
      </c>
      <c r="E13" s="158">
        <f>'SO 11582'!P28</f>
        <v>4.9800000000000004</v>
      </c>
      <c r="F13" s="158">
        <f>'SO 11582'!S28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74</v>
      </c>
      <c r="B14" s="157">
        <f>'SO 11582'!L32</f>
        <v>0</v>
      </c>
      <c r="C14" s="157">
        <f>'SO 11582'!M32</f>
        <v>0</v>
      </c>
      <c r="D14" s="157">
        <f>'SO 11582'!I32</f>
        <v>0</v>
      </c>
      <c r="E14" s="158">
        <f>'SO 11582'!P32</f>
        <v>0</v>
      </c>
      <c r="F14" s="158">
        <f>'SO 11582'!S32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68</v>
      </c>
      <c r="B15" s="159">
        <f>'SO 11582'!L34</f>
        <v>0</v>
      </c>
      <c r="C15" s="159">
        <f>'SO 11582'!M34</f>
        <v>0</v>
      </c>
      <c r="D15" s="159">
        <f>'SO 11582'!I34</f>
        <v>0</v>
      </c>
      <c r="E15" s="160">
        <f>'SO 11582'!P34</f>
        <v>41.76</v>
      </c>
      <c r="F15" s="160">
        <f>'SO 11582'!S34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127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129</v>
      </c>
      <c r="B18" s="157">
        <f>'SO 11582'!L43</f>
        <v>0</v>
      </c>
      <c r="C18" s="157">
        <f>'SO 11582'!M43</f>
        <v>0</v>
      </c>
      <c r="D18" s="157">
        <f>'SO 11582'!I43</f>
        <v>0</v>
      </c>
      <c r="E18" s="158">
        <f>'SO 11582'!P43</f>
        <v>2.5</v>
      </c>
      <c r="F18" s="158">
        <f>'SO 11582'!S43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2" t="s">
        <v>127</v>
      </c>
      <c r="B19" s="159">
        <f>'SO 11582'!L45</f>
        <v>0</v>
      </c>
      <c r="C19" s="159">
        <f>'SO 11582'!M45</f>
        <v>0</v>
      </c>
      <c r="D19" s="159">
        <f>'SO 11582'!I45</f>
        <v>0</v>
      </c>
      <c r="E19" s="160">
        <f>'SO 11582'!P45</f>
        <v>2.5</v>
      </c>
      <c r="F19" s="160">
        <f>'SO 11582'!S45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2" t="s">
        <v>75</v>
      </c>
      <c r="B21" s="159">
        <f>'SO 11582'!L46</f>
        <v>0</v>
      </c>
      <c r="C21" s="159">
        <f>'SO 11582'!M46</f>
        <v>0</v>
      </c>
      <c r="D21" s="159">
        <f>'SO 11582'!I46</f>
        <v>0</v>
      </c>
      <c r="E21" s="160">
        <f>'SO 11582'!P46</f>
        <v>44.26</v>
      </c>
      <c r="F21" s="160">
        <f>'SO 11582'!S46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pane ySplit="8" topLeftCell="A9" activePane="bottomLeft" state="frozen"/>
      <selection pane="bottomLeft" activeCell="G43" sqref="G11:G43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30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159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76</v>
      </c>
      <c r="B8" s="164" t="s">
        <v>77</v>
      </c>
      <c r="C8" s="164" t="s">
        <v>78</v>
      </c>
      <c r="D8" s="164" t="s">
        <v>79</v>
      </c>
      <c r="E8" s="164" t="s">
        <v>80</v>
      </c>
      <c r="F8" s="164" t="s">
        <v>81</v>
      </c>
      <c r="G8" s="164" t="s">
        <v>82</v>
      </c>
      <c r="H8" s="164" t="s">
        <v>58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68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69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95</v>
      </c>
      <c r="D11" s="168" t="s">
        <v>96</v>
      </c>
      <c r="E11" s="168" t="s">
        <v>89</v>
      </c>
      <c r="F11" s="169">
        <v>15.161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54.28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3.58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97</v>
      </c>
      <c r="D12" s="168" t="s">
        <v>98</v>
      </c>
      <c r="E12" s="168" t="s">
        <v>89</v>
      </c>
      <c r="F12" s="169">
        <v>15.161</v>
      </c>
      <c r="G12" s="170"/>
      <c r="H12" s="170"/>
      <c r="I12" s="170">
        <f t="shared" si="0"/>
        <v>0</v>
      </c>
      <c r="J12" s="168">
        <f t="shared" si="1"/>
        <v>11.37</v>
      </c>
      <c r="K12" s="1">
        <f t="shared" si="2"/>
        <v>0</v>
      </c>
      <c r="L12" s="1">
        <f t="shared" si="3"/>
        <v>0</v>
      </c>
      <c r="M12" s="1"/>
      <c r="N12" s="1">
        <v>0.75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86</v>
      </c>
      <c r="C13" s="172" t="s">
        <v>130</v>
      </c>
      <c r="D13" s="168" t="s">
        <v>131</v>
      </c>
      <c r="E13" s="168" t="s">
        <v>89</v>
      </c>
      <c r="F13" s="169">
        <v>4.9110000000000005</v>
      </c>
      <c r="G13" s="170"/>
      <c r="H13" s="170"/>
      <c r="I13" s="170">
        <f t="shared" si="0"/>
        <v>0</v>
      </c>
      <c r="J13" s="168">
        <f t="shared" si="1"/>
        <v>114.03</v>
      </c>
      <c r="K13" s="1">
        <f t="shared" si="2"/>
        <v>0</v>
      </c>
      <c r="L13" s="1">
        <f t="shared" si="3"/>
        <v>0</v>
      </c>
      <c r="M13" s="1"/>
      <c r="N13" s="1">
        <v>23.22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86</v>
      </c>
      <c r="C14" s="172" t="s">
        <v>132</v>
      </c>
      <c r="D14" s="168" t="s">
        <v>133</v>
      </c>
      <c r="E14" s="168" t="s">
        <v>89</v>
      </c>
      <c r="F14" s="169">
        <v>2.4554999999999998</v>
      </c>
      <c r="G14" s="170"/>
      <c r="H14" s="170"/>
      <c r="I14" s="170">
        <f t="shared" si="0"/>
        <v>0</v>
      </c>
      <c r="J14" s="168">
        <f t="shared" si="1"/>
        <v>16.11</v>
      </c>
      <c r="K14" s="1">
        <f t="shared" si="2"/>
        <v>0</v>
      </c>
      <c r="L14" s="1">
        <f t="shared" si="3"/>
        <v>0</v>
      </c>
      <c r="M14" s="1"/>
      <c r="N14" s="1">
        <v>6.5600000000000005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86</v>
      </c>
      <c r="C15" s="172" t="s">
        <v>160</v>
      </c>
      <c r="D15" s="168" t="s">
        <v>161</v>
      </c>
      <c r="E15" s="168" t="s">
        <v>89</v>
      </c>
      <c r="F15" s="169">
        <v>10.25</v>
      </c>
      <c r="G15" s="170"/>
      <c r="H15" s="170"/>
      <c r="I15" s="170">
        <f t="shared" si="0"/>
        <v>0</v>
      </c>
      <c r="J15" s="168">
        <f t="shared" si="1"/>
        <v>362.13</v>
      </c>
      <c r="K15" s="1">
        <f t="shared" si="2"/>
        <v>0</v>
      </c>
      <c r="L15" s="1">
        <f t="shared" si="3"/>
        <v>0</v>
      </c>
      <c r="M15" s="1"/>
      <c r="N15" s="1">
        <v>35.33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86</v>
      </c>
      <c r="C16" s="172" t="s">
        <v>162</v>
      </c>
      <c r="D16" s="168" t="s">
        <v>91</v>
      </c>
      <c r="E16" s="168" t="s">
        <v>89</v>
      </c>
      <c r="F16" s="169">
        <v>5.125</v>
      </c>
      <c r="G16" s="170"/>
      <c r="H16" s="170"/>
      <c r="I16" s="170">
        <f t="shared" si="0"/>
        <v>0</v>
      </c>
      <c r="J16" s="168">
        <f t="shared" si="1"/>
        <v>24.81</v>
      </c>
      <c r="K16" s="1">
        <f t="shared" si="2"/>
        <v>0</v>
      </c>
      <c r="L16" s="1">
        <f t="shared" si="3"/>
        <v>0</v>
      </c>
      <c r="M16" s="1"/>
      <c r="N16" s="1">
        <v>4.84</v>
      </c>
      <c r="O16" s="1"/>
      <c r="P16" s="167"/>
      <c r="Q16" s="173"/>
      <c r="R16" s="173"/>
      <c r="S16" s="167"/>
      <c r="Z16">
        <v>0</v>
      </c>
    </row>
    <row r="17" spans="1:26" x14ac:dyDescent="0.25">
      <c r="A17" s="156"/>
      <c r="B17" s="156"/>
      <c r="C17" s="156"/>
      <c r="D17" s="156" t="s">
        <v>69</v>
      </c>
      <c r="E17" s="156"/>
      <c r="F17" s="167"/>
      <c r="G17" s="159"/>
      <c r="H17" s="159">
        <f>ROUND((SUM(M10:M16))/1,2)</f>
        <v>0</v>
      </c>
      <c r="I17" s="159">
        <f>ROUND((SUM(I10:I16))/1,2)</f>
        <v>0</v>
      </c>
      <c r="J17" s="156"/>
      <c r="K17" s="156"/>
      <c r="L17" s="156">
        <f>ROUND((SUM(L10:L16))/1,2)</f>
        <v>0</v>
      </c>
      <c r="M17" s="156">
        <f>ROUND((SUM(M10:M16))/1,2)</f>
        <v>0</v>
      </c>
      <c r="N17" s="156"/>
      <c r="O17" s="156"/>
      <c r="P17" s="174">
        <f>ROUND((SUM(P10:P16))/1,2)</f>
        <v>0</v>
      </c>
      <c r="Q17" s="153"/>
      <c r="R17" s="153"/>
      <c r="S17" s="174">
        <f>ROUND((SUM(S10:S16))/1,2)</f>
        <v>0</v>
      </c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6"/>
      <c r="B19" s="156"/>
      <c r="C19" s="156"/>
      <c r="D19" s="156" t="s">
        <v>70</v>
      </c>
      <c r="E19" s="156"/>
      <c r="F19" s="167"/>
      <c r="G19" s="157"/>
      <c r="H19" s="157"/>
      <c r="I19" s="157"/>
      <c r="J19" s="156"/>
      <c r="K19" s="156"/>
      <c r="L19" s="156"/>
      <c r="M19" s="156"/>
      <c r="N19" s="156"/>
      <c r="O19" s="156"/>
      <c r="P19" s="156"/>
      <c r="Q19" s="153"/>
      <c r="R19" s="153"/>
      <c r="S19" s="156"/>
      <c r="T19" s="153"/>
      <c r="U19" s="153"/>
      <c r="V19" s="153"/>
      <c r="W19" s="153"/>
      <c r="X19" s="153"/>
      <c r="Y19" s="153"/>
      <c r="Z19" s="153"/>
    </row>
    <row r="20" spans="1:26" ht="24.95" customHeight="1" x14ac:dyDescent="0.25">
      <c r="A20" s="171"/>
      <c r="B20" s="168" t="s">
        <v>99</v>
      </c>
      <c r="C20" s="172" t="s">
        <v>134</v>
      </c>
      <c r="D20" s="168" t="s">
        <v>135</v>
      </c>
      <c r="E20" s="168" t="s">
        <v>89</v>
      </c>
      <c r="F20" s="169">
        <v>1.0250000000000001</v>
      </c>
      <c r="G20" s="170"/>
      <c r="H20" s="170"/>
      <c r="I20" s="170">
        <f>ROUND(F20*(G20+H20),2)</f>
        <v>0</v>
      </c>
      <c r="J20" s="168">
        <f>ROUND(F20*(N20),2)</f>
        <v>26.53</v>
      </c>
      <c r="K20" s="1">
        <f>ROUND(F20*(O20),2)</f>
        <v>0</v>
      </c>
      <c r="L20" s="1">
        <f>ROUND(F20*(G20),2)</f>
        <v>0</v>
      </c>
      <c r="M20" s="1"/>
      <c r="N20" s="1">
        <v>25.88</v>
      </c>
      <c r="O20" s="1"/>
      <c r="P20" s="167">
        <f>ROUND(F20*(R20),3)</f>
        <v>1.988</v>
      </c>
      <c r="Q20" s="173"/>
      <c r="R20" s="173">
        <v>1.93971</v>
      </c>
      <c r="S20" s="167"/>
      <c r="Z20">
        <v>0</v>
      </c>
    </row>
    <row r="21" spans="1:26" ht="24.95" customHeight="1" x14ac:dyDescent="0.25">
      <c r="A21" s="171"/>
      <c r="B21" s="168" t="s">
        <v>110</v>
      </c>
      <c r="C21" s="172" t="s">
        <v>136</v>
      </c>
      <c r="D21" s="168" t="s">
        <v>137</v>
      </c>
      <c r="E21" s="168" t="s">
        <v>89</v>
      </c>
      <c r="F21" s="169">
        <v>5.0828849999999992</v>
      </c>
      <c r="G21" s="170"/>
      <c r="H21" s="170"/>
      <c r="I21" s="170">
        <f>ROUND(F21*(G21+H21),2)</f>
        <v>0</v>
      </c>
      <c r="J21" s="168">
        <f>ROUND(F21*(N21),2)</f>
        <v>387.57</v>
      </c>
      <c r="K21" s="1">
        <f>ROUND(F21*(O21),2)</f>
        <v>0</v>
      </c>
      <c r="L21" s="1">
        <f>ROUND(F21*(G21),2)</f>
        <v>0</v>
      </c>
      <c r="M21" s="1"/>
      <c r="N21" s="1">
        <v>76.25</v>
      </c>
      <c r="O21" s="1"/>
      <c r="P21" s="167">
        <f>ROUND(F21*(R21),3)</f>
        <v>12.087</v>
      </c>
      <c r="Q21" s="173"/>
      <c r="R21" s="173">
        <v>2.3778966129999999</v>
      </c>
      <c r="S21" s="167"/>
      <c r="Z21">
        <v>0</v>
      </c>
    </row>
    <row r="22" spans="1:26" ht="24.95" customHeight="1" x14ac:dyDescent="0.25">
      <c r="A22" s="171"/>
      <c r="B22" s="168" t="s">
        <v>110</v>
      </c>
      <c r="C22" s="172" t="s">
        <v>163</v>
      </c>
      <c r="D22" s="168" t="s">
        <v>164</v>
      </c>
      <c r="E22" s="168" t="s">
        <v>89</v>
      </c>
      <c r="F22" s="169">
        <v>9.5478749999999994</v>
      </c>
      <c r="G22" s="170"/>
      <c r="H22" s="170"/>
      <c r="I22" s="170">
        <f>ROUND(F22*(G22+H22),2)</f>
        <v>0</v>
      </c>
      <c r="J22" s="168">
        <f>ROUND(F22*(N22),2)</f>
        <v>726.69</v>
      </c>
      <c r="K22" s="1">
        <f>ROUND(F22*(O22),2)</f>
        <v>0</v>
      </c>
      <c r="L22" s="1">
        <f>ROUND(F22*(G22),2)</f>
        <v>0</v>
      </c>
      <c r="M22" s="1"/>
      <c r="N22" s="1">
        <v>76.11</v>
      </c>
      <c r="O22" s="1"/>
      <c r="P22" s="167">
        <f>ROUND(F22*(R22),3)</f>
        <v>22.704000000000001</v>
      </c>
      <c r="Q22" s="173"/>
      <c r="R22" s="173">
        <v>2.3778966129999999</v>
      </c>
      <c r="S22" s="167"/>
      <c r="Z22">
        <v>0</v>
      </c>
    </row>
    <row r="23" spans="1:26" x14ac:dyDescent="0.25">
      <c r="A23" s="156"/>
      <c r="B23" s="156"/>
      <c r="C23" s="156"/>
      <c r="D23" s="156" t="s">
        <v>70</v>
      </c>
      <c r="E23" s="156"/>
      <c r="F23" s="167"/>
      <c r="G23" s="159"/>
      <c r="H23" s="159">
        <f>ROUND((SUM(M19:M22))/1,2)</f>
        <v>0</v>
      </c>
      <c r="I23" s="159">
        <f>ROUND((SUM(I19:I22))/1,2)</f>
        <v>0</v>
      </c>
      <c r="J23" s="156"/>
      <c r="K23" s="156"/>
      <c r="L23" s="156">
        <f>ROUND((SUM(L19:L22))/1,2)</f>
        <v>0</v>
      </c>
      <c r="M23" s="156">
        <f>ROUND((SUM(M19:M22))/1,2)</f>
        <v>0</v>
      </c>
      <c r="N23" s="156"/>
      <c r="O23" s="156"/>
      <c r="P23" s="174">
        <f>ROUND((SUM(P19:P22))/1,2)</f>
        <v>36.78</v>
      </c>
      <c r="Q23" s="153"/>
      <c r="R23" s="153"/>
      <c r="S23" s="174">
        <f>ROUND((SUM(S19:S22))/1,2)</f>
        <v>0</v>
      </c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156" t="s">
        <v>126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 x14ac:dyDescent="0.25">
      <c r="A26" s="171"/>
      <c r="B26" s="168" t="s">
        <v>138</v>
      </c>
      <c r="C26" s="172" t="s">
        <v>165</v>
      </c>
      <c r="D26" s="168" t="s">
        <v>166</v>
      </c>
      <c r="E26" s="168" t="s">
        <v>153</v>
      </c>
      <c r="F26" s="169">
        <v>41</v>
      </c>
      <c r="G26" s="170"/>
      <c r="H26" s="170"/>
      <c r="I26" s="170">
        <f>ROUND(F26*(G26+H26),2)</f>
        <v>0</v>
      </c>
      <c r="J26" s="168">
        <f>ROUND(F26*(N26),2)</f>
        <v>350.55</v>
      </c>
      <c r="K26" s="1">
        <f>ROUND(F26*(O26),2)</f>
        <v>0</v>
      </c>
      <c r="L26" s="1">
        <f>ROUND(F26*(G26),2)</f>
        <v>0</v>
      </c>
      <c r="M26" s="1"/>
      <c r="N26" s="1">
        <v>8.5500000000000007</v>
      </c>
      <c r="O26" s="1"/>
      <c r="P26" s="167">
        <f>ROUND(F26*(R26),3)</f>
        <v>4.9820000000000002</v>
      </c>
      <c r="Q26" s="173"/>
      <c r="R26" s="173">
        <v>0.1215</v>
      </c>
      <c r="S26" s="167"/>
      <c r="Z26">
        <v>0</v>
      </c>
    </row>
    <row r="27" spans="1:26" ht="35.1" customHeight="1" x14ac:dyDescent="0.25">
      <c r="A27" s="171"/>
      <c r="B27" s="168" t="s">
        <v>167</v>
      </c>
      <c r="C27" s="172" t="s">
        <v>168</v>
      </c>
      <c r="D27" s="168" t="s">
        <v>169</v>
      </c>
      <c r="E27" s="168" t="s">
        <v>153</v>
      </c>
      <c r="F27" s="169">
        <v>41</v>
      </c>
      <c r="G27" s="170"/>
      <c r="H27" s="170"/>
      <c r="I27" s="170">
        <f>ROUND(F27*(G27+H27),2)</f>
        <v>0</v>
      </c>
      <c r="J27" s="168">
        <f>ROUND(F27*(N27),2)</f>
        <v>5756.4</v>
      </c>
      <c r="K27" s="1">
        <f>ROUND(F27*(O27),2)</f>
        <v>0</v>
      </c>
      <c r="L27" s="1"/>
      <c r="M27" s="1">
        <f>ROUND(F27*(H27),2)</f>
        <v>0</v>
      </c>
      <c r="N27" s="1">
        <v>140.4</v>
      </c>
      <c r="O27" s="1"/>
      <c r="P27" s="167"/>
      <c r="Q27" s="173"/>
      <c r="R27" s="173"/>
      <c r="S27" s="167"/>
      <c r="Z27">
        <v>0</v>
      </c>
    </row>
    <row r="28" spans="1:26" x14ac:dyDescent="0.25">
      <c r="A28" s="156"/>
      <c r="B28" s="156"/>
      <c r="C28" s="156"/>
      <c r="D28" s="156" t="s">
        <v>126</v>
      </c>
      <c r="E28" s="156"/>
      <c r="F28" s="167"/>
      <c r="G28" s="159"/>
      <c r="H28" s="159">
        <f>ROUND((SUM(M25:M27))/1,2)</f>
        <v>0</v>
      </c>
      <c r="I28" s="159">
        <f>ROUND((SUM(I25:I27))/1,2)</f>
        <v>0</v>
      </c>
      <c r="J28" s="156"/>
      <c r="K28" s="156"/>
      <c r="L28" s="156">
        <f>ROUND((SUM(L25:L27))/1,2)</f>
        <v>0</v>
      </c>
      <c r="M28" s="156">
        <f>ROUND((SUM(M25:M27))/1,2)</f>
        <v>0</v>
      </c>
      <c r="N28" s="156"/>
      <c r="O28" s="156"/>
      <c r="P28" s="174">
        <f>ROUND((SUM(P25:P27))/1,2)</f>
        <v>4.9800000000000004</v>
      </c>
      <c r="Q28" s="153"/>
      <c r="R28" s="153"/>
      <c r="S28" s="174">
        <f>ROUND((SUM(S25:S27))/1,2)</f>
        <v>0</v>
      </c>
      <c r="T28" s="153"/>
      <c r="U28" s="153"/>
      <c r="V28" s="153"/>
      <c r="W28" s="153"/>
      <c r="X28" s="153"/>
      <c r="Y28" s="153"/>
      <c r="Z28" s="153"/>
    </row>
    <row r="29" spans="1:26" x14ac:dyDescent="0.25">
      <c r="A29" s="1"/>
      <c r="B29" s="1"/>
      <c r="C29" s="1"/>
      <c r="D29" s="1"/>
      <c r="E29" s="1"/>
      <c r="F29" s="163"/>
      <c r="G29" s="149"/>
      <c r="H29" s="149"/>
      <c r="I29" s="149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6"/>
      <c r="B30" s="156"/>
      <c r="C30" s="156"/>
      <c r="D30" s="156" t="s">
        <v>74</v>
      </c>
      <c r="E30" s="156"/>
      <c r="F30" s="167"/>
      <c r="G30" s="157"/>
      <c r="H30" s="157"/>
      <c r="I30" s="157"/>
      <c r="J30" s="156"/>
      <c r="K30" s="156"/>
      <c r="L30" s="156"/>
      <c r="M30" s="156"/>
      <c r="N30" s="156"/>
      <c r="O30" s="156"/>
      <c r="P30" s="156"/>
      <c r="Q30" s="153"/>
      <c r="R30" s="153"/>
      <c r="S30" s="156"/>
      <c r="T30" s="153"/>
      <c r="U30" s="153"/>
      <c r="V30" s="153"/>
      <c r="W30" s="153"/>
      <c r="X30" s="153"/>
      <c r="Y30" s="153"/>
      <c r="Z30" s="153"/>
    </row>
    <row r="31" spans="1:26" ht="24.95" customHeight="1" x14ac:dyDescent="0.25">
      <c r="A31" s="171"/>
      <c r="B31" s="168" t="s">
        <v>138</v>
      </c>
      <c r="C31" s="172" t="s">
        <v>143</v>
      </c>
      <c r="D31" s="168" t="s">
        <v>144</v>
      </c>
      <c r="E31" s="168" t="s">
        <v>124</v>
      </c>
      <c r="F31" s="169">
        <v>41.760137399615871</v>
      </c>
      <c r="G31" s="170"/>
      <c r="H31" s="170"/>
      <c r="I31" s="170">
        <f>ROUND(F31*(G31+H31),2)</f>
        <v>0</v>
      </c>
      <c r="J31" s="168">
        <f>ROUND(F31*(N31),2)</f>
        <v>726.63</v>
      </c>
      <c r="K31" s="1">
        <f>ROUND(F31*(O31),2)</f>
        <v>0</v>
      </c>
      <c r="L31" s="1">
        <f>ROUND(F31*(G31),2)</f>
        <v>0</v>
      </c>
      <c r="M31" s="1"/>
      <c r="N31" s="1">
        <v>17.399999999999999</v>
      </c>
      <c r="O31" s="1"/>
      <c r="P31" s="167"/>
      <c r="Q31" s="173"/>
      <c r="R31" s="173"/>
      <c r="S31" s="167"/>
      <c r="Z31">
        <v>0</v>
      </c>
    </row>
    <row r="32" spans="1:26" x14ac:dyDescent="0.25">
      <c r="A32" s="156"/>
      <c r="B32" s="156"/>
      <c r="C32" s="156"/>
      <c r="D32" s="156" t="s">
        <v>74</v>
      </c>
      <c r="E32" s="156"/>
      <c r="F32" s="167"/>
      <c r="G32" s="159"/>
      <c r="H32" s="159">
        <f>ROUND((SUM(M30:M31))/1,2)</f>
        <v>0</v>
      </c>
      <c r="I32" s="159">
        <f>ROUND((SUM(I30:I31))/1,2)</f>
        <v>0</v>
      </c>
      <c r="J32" s="156"/>
      <c r="K32" s="156"/>
      <c r="L32" s="156">
        <f>ROUND((SUM(L30:L31))/1,2)</f>
        <v>0</v>
      </c>
      <c r="M32" s="156">
        <f>ROUND((SUM(M30:M31))/1,2)</f>
        <v>0</v>
      </c>
      <c r="N32" s="156"/>
      <c r="O32" s="156"/>
      <c r="P32" s="174">
        <f>ROUND((SUM(P30:P31))/1,2)</f>
        <v>0</v>
      </c>
      <c r="Q32" s="153"/>
      <c r="R32" s="153"/>
      <c r="S32" s="174">
        <f>ROUND((SUM(S30:S31))/1,2)</f>
        <v>0</v>
      </c>
      <c r="T32" s="153"/>
      <c r="U32" s="153"/>
      <c r="V32" s="153"/>
      <c r="W32" s="153"/>
      <c r="X32" s="153"/>
      <c r="Y32" s="153"/>
      <c r="Z32" s="153"/>
    </row>
    <row r="33" spans="1:26" x14ac:dyDescent="0.25">
      <c r="A33" s="1"/>
      <c r="B33" s="1"/>
      <c r="C33" s="1"/>
      <c r="D33" s="1"/>
      <c r="E33" s="1"/>
      <c r="F33" s="163"/>
      <c r="G33" s="149"/>
      <c r="H33" s="149"/>
      <c r="I33" s="149"/>
      <c r="J33" s="1"/>
      <c r="K33" s="1"/>
      <c r="L33" s="1"/>
      <c r="M33" s="1"/>
      <c r="N33" s="1"/>
      <c r="O33" s="1"/>
      <c r="P33" s="1"/>
      <c r="S33" s="1"/>
    </row>
    <row r="34" spans="1:26" x14ac:dyDescent="0.25">
      <c r="A34" s="156"/>
      <c r="B34" s="156"/>
      <c r="C34" s="156"/>
      <c r="D34" s="2" t="s">
        <v>68</v>
      </c>
      <c r="E34" s="156"/>
      <c r="F34" s="167"/>
      <c r="G34" s="159"/>
      <c r="H34" s="159">
        <f>ROUND((SUM(M9:M33))/2,2)</f>
        <v>0</v>
      </c>
      <c r="I34" s="159">
        <f>ROUND((SUM(I9:I33))/2,2)</f>
        <v>0</v>
      </c>
      <c r="J34" s="157"/>
      <c r="K34" s="156"/>
      <c r="L34" s="157">
        <f>ROUND((SUM(L9:L33))/2,2)</f>
        <v>0</v>
      </c>
      <c r="M34" s="157">
        <f>ROUND((SUM(M9:M33))/2,2)</f>
        <v>0</v>
      </c>
      <c r="N34" s="156"/>
      <c r="O34" s="156"/>
      <c r="P34" s="174">
        <f>ROUND((SUM(P9:P33))/2,2)</f>
        <v>41.76</v>
      </c>
      <c r="S34" s="174">
        <f>ROUND((SUM(S9:S33))/2,2)</f>
        <v>0</v>
      </c>
    </row>
    <row r="35" spans="1:26" x14ac:dyDescent="0.25">
      <c r="A35" s="1"/>
      <c r="B35" s="1"/>
      <c r="C35" s="1"/>
      <c r="D35" s="1"/>
      <c r="E35" s="1"/>
      <c r="F35" s="163"/>
      <c r="G35" s="149"/>
      <c r="H35" s="149"/>
      <c r="I35" s="149"/>
      <c r="J35" s="1"/>
      <c r="K35" s="1"/>
      <c r="L35" s="1"/>
      <c r="M35" s="1"/>
      <c r="N35" s="1"/>
      <c r="O35" s="1"/>
      <c r="P35" s="1"/>
      <c r="S35" s="1"/>
    </row>
    <row r="36" spans="1:26" x14ac:dyDescent="0.25">
      <c r="A36" s="156"/>
      <c r="B36" s="156"/>
      <c r="C36" s="156"/>
      <c r="D36" s="2" t="s">
        <v>127</v>
      </c>
      <c r="E36" s="156"/>
      <c r="F36" s="167"/>
      <c r="G36" s="157"/>
      <c r="H36" s="157"/>
      <c r="I36" s="157"/>
      <c r="J36" s="156"/>
      <c r="K36" s="156"/>
      <c r="L36" s="156"/>
      <c r="M36" s="156"/>
      <c r="N36" s="156"/>
      <c r="O36" s="156"/>
      <c r="P36" s="156"/>
      <c r="Q36" s="153"/>
      <c r="R36" s="153"/>
      <c r="S36" s="156"/>
      <c r="T36" s="153"/>
      <c r="U36" s="153"/>
      <c r="V36" s="153"/>
      <c r="W36" s="153"/>
      <c r="X36" s="153"/>
      <c r="Y36" s="153"/>
      <c r="Z36" s="153"/>
    </row>
    <row r="37" spans="1:26" x14ac:dyDescent="0.25">
      <c r="A37" s="156"/>
      <c r="B37" s="156"/>
      <c r="C37" s="156"/>
      <c r="D37" s="156" t="s">
        <v>129</v>
      </c>
      <c r="E37" s="156"/>
      <c r="F37" s="167"/>
      <c r="G37" s="157"/>
      <c r="H37" s="157"/>
      <c r="I37" s="157"/>
      <c r="J37" s="156"/>
      <c r="K37" s="156"/>
      <c r="L37" s="156"/>
      <c r="M37" s="156"/>
      <c r="N37" s="156"/>
      <c r="O37" s="156"/>
      <c r="P37" s="156"/>
      <c r="Q37" s="153"/>
      <c r="R37" s="153"/>
      <c r="S37" s="156"/>
      <c r="T37" s="153"/>
      <c r="U37" s="153"/>
      <c r="V37" s="153"/>
      <c r="W37" s="153"/>
      <c r="X37" s="153"/>
      <c r="Y37" s="153"/>
      <c r="Z37" s="153"/>
    </row>
    <row r="38" spans="1:26" ht="35.1" customHeight="1" x14ac:dyDescent="0.25">
      <c r="A38" s="171"/>
      <c r="B38" s="168" t="s">
        <v>167</v>
      </c>
      <c r="C38" s="172" t="s">
        <v>170</v>
      </c>
      <c r="D38" s="168" t="s">
        <v>171</v>
      </c>
      <c r="E38" s="168" t="s">
        <v>172</v>
      </c>
      <c r="F38" s="169">
        <v>894.79499999999985</v>
      </c>
      <c r="G38" s="170"/>
      <c r="H38" s="170"/>
      <c r="I38" s="170">
        <f>ROUND(F38*(G38+H38),2)</f>
        <v>0</v>
      </c>
      <c r="J38" s="168">
        <f>ROUND(F38*(N38),2)</f>
        <v>3266</v>
      </c>
      <c r="K38" s="1">
        <f>ROUND(F38*(O38),2)</f>
        <v>0</v>
      </c>
      <c r="L38" s="1"/>
      <c r="M38" s="1">
        <f>ROUND(F38*(H38),2)</f>
        <v>0</v>
      </c>
      <c r="N38" s="1">
        <v>3.65</v>
      </c>
      <c r="O38" s="1"/>
      <c r="P38" s="167">
        <f>ROUND(F38*(R38),3)</f>
        <v>0.89500000000000002</v>
      </c>
      <c r="Q38" s="173"/>
      <c r="R38" s="173">
        <v>1E-3</v>
      </c>
      <c r="S38" s="167"/>
      <c r="Z38">
        <v>0</v>
      </c>
    </row>
    <row r="39" spans="1:26" ht="24.95" customHeight="1" x14ac:dyDescent="0.25">
      <c r="A39" s="171"/>
      <c r="B39" s="168" t="s">
        <v>156</v>
      </c>
      <c r="C39" s="172" t="s">
        <v>173</v>
      </c>
      <c r="D39" s="168" t="s">
        <v>174</v>
      </c>
      <c r="E39" s="168" t="s">
        <v>172</v>
      </c>
      <c r="F39" s="169">
        <v>894.79499999999996</v>
      </c>
      <c r="G39" s="170"/>
      <c r="H39" s="170"/>
      <c r="I39" s="170">
        <f>ROUND(F39*(G39+H39),2)</f>
        <v>0</v>
      </c>
      <c r="J39" s="168">
        <f>ROUND(F39*(N39),2)</f>
        <v>3641.82</v>
      </c>
      <c r="K39" s="1">
        <f>ROUND(F39*(O39),2)</f>
        <v>0</v>
      </c>
      <c r="L39" s="1">
        <f>ROUND(F39*(G39),2)</f>
        <v>0</v>
      </c>
      <c r="M39" s="1"/>
      <c r="N39" s="1">
        <v>4.07</v>
      </c>
      <c r="O39" s="1"/>
      <c r="P39" s="167"/>
      <c r="Q39" s="173"/>
      <c r="R39" s="173"/>
      <c r="S39" s="167"/>
      <c r="Z39">
        <v>0</v>
      </c>
    </row>
    <row r="40" spans="1:26" ht="35.1" customHeight="1" x14ac:dyDescent="0.25">
      <c r="A40" s="171"/>
      <c r="B40" s="168" t="s">
        <v>156</v>
      </c>
      <c r="C40" s="172" t="s">
        <v>175</v>
      </c>
      <c r="D40" s="168" t="s">
        <v>176</v>
      </c>
      <c r="E40" s="168" t="s">
        <v>121</v>
      </c>
      <c r="F40" s="169">
        <v>102.85</v>
      </c>
      <c r="G40" s="170"/>
      <c r="H40" s="170"/>
      <c r="I40" s="170">
        <f>ROUND(F40*(G40+H40),2)</f>
        <v>0</v>
      </c>
      <c r="J40" s="168">
        <f>ROUND(F40*(N40),2)</f>
        <v>1110.78</v>
      </c>
      <c r="K40" s="1">
        <f>ROUND(F40*(O40),2)</f>
        <v>0</v>
      </c>
      <c r="L40" s="1">
        <f>ROUND(F40*(G40),2)</f>
        <v>0</v>
      </c>
      <c r="M40" s="1"/>
      <c r="N40" s="1">
        <v>10.8</v>
      </c>
      <c r="O40" s="1"/>
      <c r="P40" s="167">
        <f>ROUND(F40*(R40),3)</f>
        <v>0.16500000000000001</v>
      </c>
      <c r="Q40" s="173"/>
      <c r="R40" s="173">
        <v>1.6000000000000001E-3</v>
      </c>
      <c r="S40" s="167"/>
      <c r="Z40">
        <v>0</v>
      </c>
    </row>
    <row r="41" spans="1:26" ht="24.95" customHeight="1" x14ac:dyDescent="0.25">
      <c r="A41" s="171"/>
      <c r="B41" s="168" t="s">
        <v>177</v>
      </c>
      <c r="C41" s="172" t="s">
        <v>178</v>
      </c>
      <c r="D41" s="168" t="s">
        <v>179</v>
      </c>
      <c r="E41" s="168" t="s">
        <v>94</v>
      </c>
      <c r="F41" s="169">
        <v>248.89700000000002</v>
      </c>
      <c r="G41" s="170"/>
      <c r="H41" s="170"/>
      <c r="I41" s="170">
        <f>ROUND(F41*(G41+H41),2)</f>
        <v>0</v>
      </c>
      <c r="J41" s="168">
        <f>ROUND(F41*(N41),2)</f>
        <v>2800.09</v>
      </c>
      <c r="K41" s="1">
        <f>ROUND(F41*(O41),2)</f>
        <v>0</v>
      </c>
      <c r="L41" s="1"/>
      <c r="M41" s="1">
        <f>ROUND(F41*(H41),2)</f>
        <v>0</v>
      </c>
      <c r="N41" s="1">
        <v>11.25</v>
      </c>
      <c r="O41" s="1"/>
      <c r="P41" s="167">
        <f>ROUND(F41*(R41),3)</f>
        <v>1.4390000000000001</v>
      </c>
      <c r="Q41" s="173"/>
      <c r="R41" s="173">
        <v>5.7800000000000004E-3</v>
      </c>
      <c r="S41" s="167"/>
      <c r="Z41">
        <v>0</v>
      </c>
    </row>
    <row r="42" spans="1:26" ht="24.95" customHeight="1" x14ac:dyDescent="0.25">
      <c r="A42" s="171"/>
      <c r="B42" s="168" t="s">
        <v>156</v>
      </c>
      <c r="C42" s="172" t="s">
        <v>180</v>
      </c>
      <c r="D42" s="168" t="s">
        <v>181</v>
      </c>
      <c r="E42" s="178">
        <v>1</v>
      </c>
      <c r="F42" s="169">
        <v>0.01</v>
      </c>
      <c r="G42" s="170"/>
      <c r="H42" s="170"/>
      <c r="I42" s="170">
        <f>ROUND(F42*(G42+H42),2)</f>
        <v>0</v>
      </c>
      <c r="J42" s="168">
        <f>ROUND(F42*(N42),2)</f>
        <v>108.19</v>
      </c>
      <c r="K42" s="1">
        <f>ROUND(F42*(O42),2)</f>
        <v>0</v>
      </c>
      <c r="L42" s="1">
        <f>ROUND(F42*(G42),2)</f>
        <v>0</v>
      </c>
      <c r="M42" s="1"/>
      <c r="N42" s="1">
        <v>10819.27</v>
      </c>
      <c r="O42" s="1"/>
      <c r="P42" s="167"/>
      <c r="Q42" s="173"/>
      <c r="R42" s="173"/>
      <c r="S42" s="167"/>
      <c r="Z42">
        <v>0</v>
      </c>
    </row>
    <row r="43" spans="1:26" x14ac:dyDescent="0.25">
      <c r="A43" s="156"/>
      <c r="B43" s="156"/>
      <c r="C43" s="156"/>
      <c r="D43" s="156" t="s">
        <v>129</v>
      </c>
      <c r="E43" s="156"/>
      <c r="F43" s="167"/>
      <c r="G43" s="159"/>
      <c r="H43" s="159"/>
      <c r="I43" s="159">
        <f>ROUND((SUM(I37:I42))/1,2)</f>
        <v>0</v>
      </c>
      <c r="J43" s="156"/>
      <c r="K43" s="156"/>
      <c r="L43" s="156">
        <f>ROUND((SUM(L37:L42))/1,2)</f>
        <v>0</v>
      </c>
      <c r="M43" s="156">
        <f>ROUND((SUM(M37:M42))/1,2)</f>
        <v>0</v>
      </c>
      <c r="N43" s="156"/>
      <c r="O43" s="156"/>
      <c r="P43" s="174">
        <f>ROUND((SUM(P37:P42))/1,2)</f>
        <v>2.5</v>
      </c>
      <c r="S43" s="167">
        <f>ROUND((SUM(S37:S42))/1,2)</f>
        <v>0</v>
      </c>
    </row>
    <row r="44" spans="1:26" x14ac:dyDescent="0.25">
      <c r="A44" s="1"/>
      <c r="B44" s="1"/>
      <c r="C44" s="1"/>
      <c r="D44" s="1"/>
      <c r="E44" s="1"/>
      <c r="F44" s="163"/>
      <c r="G44" s="149"/>
      <c r="H44" s="149"/>
      <c r="I44" s="149"/>
      <c r="J44" s="1"/>
      <c r="K44" s="1"/>
      <c r="L44" s="1"/>
      <c r="M44" s="1"/>
      <c r="N44" s="1"/>
      <c r="O44" s="1"/>
      <c r="P44" s="1"/>
      <c r="S44" s="1"/>
    </row>
    <row r="45" spans="1:26" x14ac:dyDescent="0.25">
      <c r="A45" s="156"/>
      <c r="B45" s="156"/>
      <c r="C45" s="156"/>
      <c r="D45" s="2" t="s">
        <v>127</v>
      </c>
      <c r="E45" s="156"/>
      <c r="F45" s="167"/>
      <c r="G45" s="159"/>
      <c r="H45" s="159"/>
      <c r="I45" s="159">
        <f>ROUND((SUM(I36:I44))/2,2)</f>
        <v>0</v>
      </c>
      <c r="J45" s="156"/>
      <c r="K45" s="156"/>
      <c r="L45" s="156">
        <f>ROUND((SUM(L36:L44))/2,2)</f>
        <v>0</v>
      </c>
      <c r="M45" s="156">
        <f>ROUND((SUM(M36:M44))/2,2)</f>
        <v>0</v>
      </c>
      <c r="N45" s="156"/>
      <c r="O45" s="156"/>
      <c r="P45" s="174">
        <f>ROUND((SUM(P36:P44))/2,2)</f>
        <v>2.5</v>
      </c>
      <c r="S45" s="174">
        <f>ROUND((SUM(S36:S44))/2,2)</f>
        <v>0</v>
      </c>
    </row>
    <row r="46" spans="1:26" x14ac:dyDescent="0.25">
      <c r="A46" s="175"/>
      <c r="B46" s="175" t="s">
        <v>14</v>
      </c>
      <c r="C46" s="175"/>
      <c r="D46" s="175"/>
      <c r="E46" s="175"/>
      <c r="F46" s="176" t="s">
        <v>75</v>
      </c>
      <c r="G46" s="177"/>
      <c r="H46" s="177">
        <f>ROUND((SUM(M9:M45))/3,2)</f>
        <v>0</v>
      </c>
      <c r="I46" s="177">
        <f>ROUND((SUM(I9:I45))/3,2)</f>
        <v>0</v>
      </c>
      <c r="J46" s="175"/>
      <c r="K46" s="175">
        <f>ROUND((SUM(K9:K45)),2)</f>
        <v>0</v>
      </c>
      <c r="L46" s="175">
        <f>ROUND((SUM(L9:L45))/3,2)</f>
        <v>0</v>
      </c>
      <c r="M46" s="175">
        <f>ROUND((SUM(M9:M45))/3,2)</f>
        <v>0</v>
      </c>
      <c r="N46" s="175"/>
      <c r="O46" s="175"/>
      <c r="P46" s="193">
        <f>ROUND((SUM(P9:P45))/3,2)</f>
        <v>44.26</v>
      </c>
      <c r="S46" s="176">
        <f>ROUND((SUM(S9:S45))/3,2)</f>
        <v>0</v>
      </c>
      <c r="Z46">
        <f>(SUM(Z9:Z45))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Sačurov / Južné, západne a severné oplotenie z poplastovaného plechu výšky 2000 mm</oddHeader>
    <oddFooter>&amp;RStrana &amp;P z &amp;N    &amp;L&amp;7Spracované systémom Systematic®pyramida.wsn, tel.: 051 77 10 585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182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30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31</v>
      </c>
      <c r="C15" s="92" t="s">
        <v>6</v>
      </c>
      <c r="D15" s="92" t="s">
        <v>57</v>
      </c>
      <c r="E15" s="93" t="s">
        <v>58</v>
      </c>
      <c r="F15" s="105" t="s">
        <v>59</v>
      </c>
      <c r="G15" s="59" t="s">
        <v>36</v>
      </c>
      <c r="H15" s="62" t="s">
        <v>37</v>
      </c>
      <c r="I15" s="27"/>
      <c r="J15" s="55"/>
    </row>
    <row r="16" spans="1:23" ht="18" customHeight="1" x14ac:dyDescent="0.25">
      <c r="A16" s="11"/>
      <c r="B16" s="94">
        <v>1</v>
      </c>
      <c r="C16" s="95" t="s">
        <v>32</v>
      </c>
      <c r="D16" s="96">
        <f>'Rekap 11929'!B17</f>
        <v>0</v>
      </c>
      <c r="E16" s="97">
        <f>'Rekap 11929'!C17</f>
        <v>0</v>
      </c>
      <c r="F16" s="106">
        <f>'Rekap 11929'!D17</f>
        <v>0</v>
      </c>
      <c r="G16" s="60">
        <v>6</v>
      </c>
      <c r="H16" s="115" t="s">
        <v>38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33</v>
      </c>
      <c r="D17" s="78">
        <f>'Rekap 11929'!B21</f>
        <v>0</v>
      </c>
      <c r="E17" s="76">
        <f>'Rekap 11929'!C21</f>
        <v>0</v>
      </c>
      <c r="F17" s="81">
        <f>'Rekap 11929'!D21</f>
        <v>0</v>
      </c>
      <c r="G17" s="61">
        <v>7</v>
      </c>
      <c r="H17" s="116" t="s">
        <v>39</v>
      </c>
      <c r="I17" s="129"/>
      <c r="J17" s="127">
        <f>'SO 11929'!Z69</f>
        <v>0</v>
      </c>
    </row>
    <row r="18" spans="1:26" ht="18" customHeight="1" x14ac:dyDescent="0.25">
      <c r="A18" s="11"/>
      <c r="B18" s="68">
        <v>3</v>
      </c>
      <c r="C18" s="72" t="s">
        <v>34</v>
      </c>
      <c r="D18" s="79"/>
      <c r="E18" s="77"/>
      <c r="F18" s="82"/>
      <c r="G18" s="61">
        <v>8</v>
      </c>
      <c r="H18" s="116" t="s">
        <v>40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35</v>
      </c>
      <c r="D20" s="80"/>
      <c r="E20" s="100"/>
      <c r="F20" s="107">
        <f>SUM(F16:F19)</f>
        <v>0</v>
      </c>
      <c r="G20" s="61">
        <v>10</v>
      </c>
      <c r="H20" s="116" t="s">
        <v>35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47</v>
      </c>
      <c r="C21" s="69" t="s">
        <v>7</v>
      </c>
      <c r="D21" s="75"/>
      <c r="E21" s="19"/>
      <c r="F21" s="98"/>
      <c r="G21" s="65" t="s">
        <v>53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48</v>
      </c>
      <c r="D22" s="87"/>
      <c r="E22" s="89" t="s">
        <v>51</v>
      </c>
      <c r="F22" s="81">
        <f>((F16*U22*0)+(F17*V22*0)+(F18*W22*0))/100</f>
        <v>0</v>
      </c>
      <c r="G22" s="60">
        <v>16</v>
      </c>
      <c r="H22" s="115" t="s">
        <v>54</v>
      </c>
      <c r="I22" s="130" t="s">
        <v>51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49</v>
      </c>
      <c r="D23" s="66"/>
      <c r="E23" s="89" t="s">
        <v>52</v>
      </c>
      <c r="F23" s="82">
        <f>((F16*U23*0)+(F17*V23*0)+(F18*W23*0))/100</f>
        <v>0</v>
      </c>
      <c r="G23" s="61">
        <v>17</v>
      </c>
      <c r="H23" s="116" t="s">
        <v>55</v>
      </c>
      <c r="I23" s="130" t="s">
        <v>51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50</v>
      </c>
      <c r="D24" s="66"/>
      <c r="E24" s="89" t="s">
        <v>51</v>
      </c>
      <c r="F24" s="82">
        <f>((F16*U24*0)+(F17*V24*0)+(F18*W24*0))/100</f>
        <v>0</v>
      </c>
      <c r="G24" s="61">
        <v>18</v>
      </c>
      <c r="H24" s="116" t="s">
        <v>56</v>
      </c>
      <c r="I24" s="130" t="s">
        <v>52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35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62</v>
      </c>
      <c r="D27" s="136"/>
      <c r="E27" s="102"/>
      <c r="F27" s="30"/>
      <c r="G27" s="109" t="s">
        <v>41</v>
      </c>
      <c r="H27" s="104" t="s">
        <v>42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43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44</v>
      </c>
      <c r="I29" s="123">
        <f>J28-SUM('SO 11929'!K9:'SO 11929'!K68)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45</v>
      </c>
      <c r="I30" s="89">
        <f>SUM('SO 11929'!K9:'SO 11929'!K68)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35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46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60</v>
      </c>
      <c r="E33" s="15"/>
      <c r="F33" s="103"/>
      <c r="G33" s="111">
        <v>26</v>
      </c>
      <c r="H33" s="142" t="s">
        <v>61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26</v>
      </c>
      <c r="B1" s="144"/>
      <c r="C1" s="144"/>
      <c r="D1" s="145" t="s">
        <v>23</v>
      </c>
      <c r="E1" s="144"/>
      <c r="F1" s="144"/>
      <c r="W1">
        <v>30.126000000000001</v>
      </c>
    </row>
    <row r="2" spans="1:26" x14ac:dyDescent="0.25">
      <c r="A2" s="145" t="s">
        <v>30</v>
      </c>
      <c r="B2" s="144"/>
      <c r="C2" s="144"/>
      <c r="D2" s="145" t="s">
        <v>21</v>
      </c>
      <c r="E2" s="144"/>
      <c r="F2" s="144"/>
    </row>
    <row r="3" spans="1:26" x14ac:dyDescent="0.25">
      <c r="A3" s="145" t="s">
        <v>29</v>
      </c>
      <c r="B3" s="144"/>
      <c r="C3" s="144"/>
      <c r="D3" s="145" t="s">
        <v>66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182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67</v>
      </c>
      <c r="B8" s="144"/>
      <c r="C8" s="144"/>
      <c r="D8" s="144"/>
      <c r="E8" s="144"/>
      <c r="F8" s="144"/>
    </row>
    <row r="9" spans="1:26" x14ac:dyDescent="0.25">
      <c r="A9" s="147" t="s">
        <v>63</v>
      </c>
      <c r="B9" s="147" t="s">
        <v>57</v>
      </c>
      <c r="C9" s="147" t="s">
        <v>58</v>
      </c>
      <c r="D9" s="147" t="s">
        <v>35</v>
      </c>
      <c r="E9" s="147" t="s">
        <v>64</v>
      </c>
      <c r="F9" s="147" t="s">
        <v>65</v>
      </c>
    </row>
    <row r="10" spans="1:26" x14ac:dyDescent="0.25">
      <c r="A10" s="154" t="s">
        <v>68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69</v>
      </c>
      <c r="B11" s="157">
        <f>'SO 11929'!L18</f>
        <v>0</v>
      </c>
      <c r="C11" s="157">
        <f>'SO 11929'!M18</f>
        <v>0</v>
      </c>
      <c r="D11" s="157">
        <f>'SO 11929'!I18</f>
        <v>0</v>
      </c>
      <c r="E11" s="158">
        <f>'SO 11929'!P18</f>
        <v>0</v>
      </c>
      <c r="F11" s="158">
        <f>'SO 11929'!S18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70</v>
      </c>
      <c r="B12" s="157">
        <f>'SO 11929'!L25</f>
        <v>0</v>
      </c>
      <c r="C12" s="157">
        <f>'SO 11929'!M25</f>
        <v>0</v>
      </c>
      <c r="D12" s="157">
        <f>'SO 11929'!I25</f>
        <v>0</v>
      </c>
      <c r="E12" s="158">
        <f>'SO 11929'!P25</f>
        <v>14.68</v>
      </c>
      <c r="F12" s="158">
        <f>'SO 11929'!S25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126</v>
      </c>
      <c r="B13" s="157">
        <f>'SO 11929'!L30</f>
        <v>0</v>
      </c>
      <c r="C13" s="157">
        <f>'SO 11929'!M30</f>
        <v>0</v>
      </c>
      <c r="D13" s="157">
        <f>'SO 11929'!I30</f>
        <v>0</v>
      </c>
      <c r="E13" s="158">
        <f>'SO 11929'!P30</f>
        <v>10.76</v>
      </c>
      <c r="F13" s="158">
        <f>'SO 11929'!S30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72</v>
      </c>
      <c r="B14" s="157">
        <f>'SO 11929'!L44</f>
        <v>0</v>
      </c>
      <c r="C14" s="157">
        <f>'SO 11929'!M44</f>
        <v>0</v>
      </c>
      <c r="D14" s="157">
        <f>'SO 11929'!I44</f>
        <v>0</v>
      </c>
      <c r="E14" s="158">
        <f>'SO 11929'!P44</f>
        <v>17.87</v>
      </c>
      <c r="F14" s="158">
        <f>'SO 11929'!S44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73</v>
      </c>
      <c r="B15" s="157">
        <f>'SO 11929'!L50</f>
        <v>0</v>
      </c>
      <c r="C15" s="157">
        <f>'SO 11929'!M50</f>
        <v>0</v>
      </c>
      <c r="D15" s="157">
        <f>'SO 11929'!I50</f>
        <v>0</v>
      </c>
      <c r="E15" s="158">
        <f>'SO 11929'!P50</f>
        <v>0.2</v>
      </c>
      <c r="F15" s="158">
        <f>'SO 11929'!S50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74</v>
      </c>
      <c r="B16" s="157">
        <f>'SO 11929'!L54</f>
        <v>0</v>
      </c>
      <c r="C16" s="157">
        <f>'SO 11929'!M54</f>
        <v>0</v>
      </c>
      <c r="D16" s="157">
        <f>'SO 11929'!I54</f>
        <v>0</v>
      </c>
      <c r="E16" s="158">
        <f>'SO 11929'!P54</f>
        <v>0</v>
      </c>
      <c r="F16" s="158">
        <f>'SO 11929'!S54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68</v>
      </c>
      <c r="B17" s="159">
        <f>'SO 11929'!L56</f>
        <v>0</v>
      </c>
      <c r="C17" s="159">
        <f>'SO 11929'!M56</f>
        <v>0</v>
      </c>
      <c r="D17" s="159">
        <f>'SO 11929'!I56</f>
        <v>0</v>
      </c>
      <c r="E17" s="160">
        <f>'SO 11929'!P56</f>
        <v>43.51</v>
      </c>
      <c r="F17" s="160">
        <f>'SO 11929'!S56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127</v>
      </c>
      <c r="B19" s="159"/>
      <c r="C19" s="157"/>
      <c r="D19" s="157"/>
      <c r="E19" s="158"/>
      <c r="F19" s="158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129</v>
      </c>
      <c r="B20" s="157">
        <f>'SO 11929'!L66</f>
        <v>0</v>
      </c>
      <c r="C20" s="157">
        <f>'SO 11929'!M66</f>
        <v>0</v>
      </c>
      <c r="D20" s="157">
        <f>'SO 11929'!I66</f>
        <v>0</v>
      </c>
      <c r="E20" s="158">
        <f>'SO 11929'!P66</f>
        <v>0.69</v>
      </c>
      <c r="F20" s="158">
        <f>'SO 11929'!S66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2" t="s">
        <v>127</v>
      </c>
      <c r="B21" s="159">
        <f>'SO 11929'!L68</f>
        <v>0</v>
      </c>
      <c r="C21" s="159">
        <f>'SO 11929'!M68</f>
        <v>0</v>
      </c>
      <c r="D21" s="159">
        <f>'SO 11929'!I68</f>
        <v>0</v>
      </c>
      <c r="E21" s="160">
        <f>'SO 11929'!P68</f>
        <v>0.69</v>
      </c>
      <c r="F21" s="160">
        <f>'SO 11929'!S68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2" t="s">
        <v>75</v>
      </c>
      <c r="B23" s="159">
        <f>'SO 11929'!L69</f>
        <v>0</v>
      </c>
      <c r="C23" s="159">
        <f>'SO 11929'!M69</f>
        <v>0</v>
      </c>
      <c r="D23" s="159">
        <f>'SO 11929'!I69</f>
        <v>0</v>
      </c>
      <c r="E23" s="160">
        <f>'SO 11929'!P69</f>
        <v>44.2</v>
      </c>
      <c r="F23" s="160">
        <f>'SO 11929'!S69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pane ySplit="8" topLeftCell="A9" activePane="bottomLeft" state="frozen"/>
      <selection pane="bottomLeft" activeCell="G66" sqref="G11:G66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30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182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76</v>
      </c>
      <c r="B8" s="164" t="s">
        <v>77</v>
      </c>
      <c r="C8" s="164" t="s">
        <v>78</v>
      </c>
      <c r="D8" s="164" t="s">
        <v>79</v>
      </c>
      <c r="E8" s="164" t="s">
        <v>80</v>
      </c>
      <c r="F8" s="164" t="s">
        <v>81</v>
      </c>
      <c r="G8" s="164" t="s">
        <v>82</v>
      </c>
      <c r="H8" s="164" t="s">
        <v>58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68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69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183</v>
      </c>
      <c r="D11" s="168" t="s">
        <v>184</v>
      </c>
      <c r="E11" s="168" t="s">
        <v>89</v>
      </c>
      <c r="F11" s="169">
        <v>6.4195000000000002</v>
      </c>
      <c r="G11" s="170"/>
      <c r="H11" s="170"/>
      <c r="I11" s="170">
        <f t="shared" ref="I11:I17" si="0">ROUND(F11*(G11+H11),2)</f>
        <v>0</v>
      </c>
      <c r="J11" s="168">
        <f t="shared" ref="J11:J17" si="1">ROUND(F11*(N11),2)</f>
        <v>33.96</v>
      </c>
      <c r="K11" s="1">
        <f t="shared" ref="K11:K17" si="2">ROUND(F11*(O11),2)</f>
        <v>0</v>
      </c>
      <c r="L11" s="1">
        <f t="shared" ref="L11:L17" si="3">ROUND(F11*(G11),2)</f>
        <v>0</v>
      </c>
      <c r="M11" s="1"/>
      <c r="N11" s="1">
        <v>5.29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90</v>
      </c>
      <c r="D12" s="168" t="s">
        <v>91</v>
      </c>
      <c r="E12" s="168" t="s">
        <v>89</v>
      </c>
      <c r="F12" s="169">
        <v>3.2094999999999998</v>
      </c>
      <c r="G12" s="170"/>
      <c r="H12" s="170"/>
      <c r="I12" s="170">
        <f t="shared" si="0"/>
        <v>0</v>
      </c>
      <c r="J12" s="168">
        <f t="shared" si="1"/>
        <v>2.89</v>
      </c>
      <c r="K12" s="1">
        <f t="shared" si="2"/>
        <v>0</v>
      </c>
      <c r="L12" s="1">
        <f t="shared" si="3"/>
        <v>0</v>
      </c>
      <c r="M12" s="1"/>
      <c r="N12" s="1">
        <v>0.9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86</v>
      </c>
      <c r="C13" s="172" t="s">
        <v>92</v>
      </c>
      <c r="D13" s="168" t="s">
        <v>93</v>
      </c>
      <c r="E13" s="168" t="s">
        <v>94</v>
      </c>
      <c r="F13" s="169">
        <v>31.876000000000001</v>
      </c>
      <c r="G13" s="170"/>
      <c r="H13" s="170"/>
      <c r="I13" s="170">
        <f t="shared" si="0"/>
        <v>0</v>
      </c>
      <c r="J13" s="168">
        <f t="shared" si="1"/>
        <v>13.71</v>
      </c>
      <c r="K13" s="1">
        <f t="shared" si="2"/>
        <v>0</v>
      </c>
      <c r="L13" s="1">
        <f t="shared" si="3"/>
        <v>0</v>
      </c>
      <c r="M13" s="1"/>
      <c r="N13" s="1">
        <v>0.43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86</v>
      </c>
      <c r="C14" s="172" t="s">
        <v>95</v>
      </c>
      <c r="D14" s="168" t="s">
        <v>96</v>
      </c>
      <c r="E14" s="168" t="s">
        <v>89</v>
      </c>
      <c r="F14" s="169">
        <v>12.561</v>
      </c>
      <c r="G14" s="170"/>
      <c r="H14" s="170"/>
      <c r="I14" s="170">
        <f t="shared" si="0"/>
        <v>0</v>
      </c>
      <c r="J14" s="168">
        <f t="shared" si="1"/>
        <v>44.97</v>
      </c>
      <c r="K14" s="1">
        <f t="shared" si="2"/>
        <v>0</v>
      </c>
      <c r="L14" s="1">
        <f t="shared" si="3"/>
        <v>0</v>
      </c>
      <c r="M14" s="1"/>
      <c r="N14" s="1">
        <v>3.58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86</v>
      </c>
      <c r="C15" s="172" t="s">
        <v>97</v>
      </c>
      <c r="D15" s="168" t="s">
        <v>98</v>
      </c>
      <c r="E15" s="168" t="s">
        <v>89</v>
      </c>
      <c r="F15" s="169">
        <v>12.561</v>
      </c>
      <c r="G15" s="170"/>
      <c r="H15" s="170"/>
      <c r="I15" s="170">
        <f t="shared" si="0"/>
        <v>0</v>
      </c>
      <c r="J15" s="168">
        <f t="shared" si="1"/>
        <v>9.42</v>
      </c>
      <c r="K15" s="1">
        <f t="shared" si="2"/>
        <v>0</v>
      </c>
      <c r="L15" s="1">
        <f t="shared" si="3"/>
        <v>0</v>
      </c>
      <c r="M15" s="1"/>
      <c r="N15" s="1">
        <v>0.75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86</v>
      </c>
      <c r="C16" s="172" t="s">
        <v>130</v>
      </c>
      <c r="D16" s="168" t="s">
        <v>131</v>
      </c>
      <c r="E16" s="168" t="s">
        <v>89</v>
      </c>
      <c r="F16" s="169">
        <v>6.1416000000000004</v>
      </c>
      <c r="G16" s="170"/>
      <c r="H16" s="170"/>
      <c r="I16" s="170">
        <f t="shared" si="0"/>
        <v>0</v>
      </c>
      <c r="J16" s="168">
        <f t="shared" si="1"/>
        <v>142.61000000000001</v>
      </c>
      <c r="K16" s="1">
        <f t="shared" si="2"/>
        <v>0</v>
      </c>
      <c r="L16" s="1">
        <f t="shared" si="3"/>
        <v>0</v>
      </c>
      <c r="M16" s="1"/>
      <c r="N16" s="1">
        <v>23.22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86</v>
      </c>
      <c r="C17" s="172" t="s">
        <v>132</v>
      </c>
      <c r="D17" s="168" t="s">
        <v>133</v>
      </c>
      <c r="E17" s="168" t="s">
        <v>89</v>
      </c>
      <c r="F17" s="169">
        <v>3.0710000000000002</v>
      </c>
      <c r="G17" s="170"/>
      <c r="H17" s="170"/>
      <c r="I17" s="170">
        <f t="shared" si="0"/>
        <v>0</v>
      </c>
      <c r="J17" s="168">
        <f t="shared" si="1"/>
        <v>20.149999999999999</v>
      </c>
      <c r="K17" s="1">
        <f t="shared" si="2"/>
        <v>0</v>
      </c>
      <c r="L17" s="1">
        <f t="shared" si="3"/>
        <v>0</v>
      </c>
      <c r="M17" s="1"/>
      <c r="N17" s="1">
        <v>6.5600000000000005</v>
      </c>
      <c r="O17" s="1"/>
      <c r="P17" s="167"/>
      <c r="Q17" s="173"/>
      <c r="R17" s="173"/>
      <c r="S17" s="167"/>
      <c r="Z17">
        <v>0</v>
      </c>
    </row>
    <row r="18" spans="1:26" x14ac:dyDescent="0.25">
      <c r="A18" s="156"/>
      <c r="B18" s="156"/>
      <c r="C18" s="156"/>
      <c r="D18" s="156" t="s">
        <v>69</v>
      </c>
      <c r="E18" s="156"/>
      <c r="F18" s="167"/>
      <c r="G18" s="159"/>
      <c r="H18" s="159">
        <f>ROUND((SUM(M10:M17))/1,2)</f>
        <v>0</v>
      </c>
      <c r="I18" s="159">
        <f>ROUND((SUM(I10:I17))/1,2)</f>
        <v>0</v>
      </c>
      <c r="J18" s="156"/>
      <c r="K18" s="156"/>
      <c r="L18" s="156">
        <f>ROUND((SUM(L10:L17))/1,2)</f>
        <v>0</v>
      </c>
      <c r="M18" s="156">
        <f>ROUND((SUM(M10:M17))/1,2)</f>
        <v>0</v>
      </c>
      <c r="N18" s="156"/>
      <c r="O18" s="156"/>
      <c r="P18" s="174">
        <f>ROUND((SUM(P10:P17))/1,2)</f>
        <v>0</v>
      </c>
      <c r="Q18" s="153"/>
      <c r="R18" s="153"/>
      <c r="S18" s="174">
        <f>ROUND((SUM(S10:S17))/1,2)</f>
        <v>0</v>
      </c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156" t="s">
        <v>70</v>
      </c>
      <c r="E20" s="156"/>
      <c r="F20" s="167"/>
      <c r="G20" s="157"/>
      <c r="H20" s="157"/>
      <c r="I20" s="157"/>
      <c r="J20" s="156"/>
      <c r="K20" s="156"/>
      <c r="L20" s="156"/>
      <c r="M20" s="156"/>
      <c r="N20" s="156"/>
      <c r="O20" s="156"/>
      <c r="P20" s="156"/>
      <c r="Q20" s="153"/>
      <c r="R20" s="153"/>
      <c r="S20" s="156"/>
      <c r="T20" s="153"/>
      <c r="U20" s="153"/>
      <c r="V20" s="153"/>
      <c r="W20" s="153"/>
      <c r="X20" s="153"/>
      <c r="Y20" s="153"/>
      <c r="Z20" s="153"/>
    </row>
    <row r="21" spans="1:26" ht="24.95" customHeight="1" x14ac:dyDescent="0.25">
      <c r="A21" s="171"/>
      <c r="B21" s="168" t="s">
        <v>99</v>
      </c>
      <c r="C21" s="172" t="s">
        <v>134</v>
      </c>
      <c r="D21" s="168" t="s">
        <v>135</v>
      </c>
      <c r="E21" s="168" t="s">
        <v>89</v>
      </c>
      <c r="F21" s="169">
        <v>0.68240000000000001</v>
      </c>
      <c r="G21" s="170"/>
      <c r="H21" s="170"/>
      <c r="I21" s="170">
        <f>ROUND(F21*(G21+H21),2)</f>
        <v>0</v>
      </c>
      <c r="J21" s="168">
        <f>ROUND(F21*(N21),2)</f>
        <v>17.66</v>
      </c>
      <c r="K21" s="1">
        <f>ROUND(F21*(O21),2)</f>
        <v>0</v>
      </c>
      <c r="L21" s="1">
        <f>ROUND(F21*(G21),2)</f>
        <v>0</v>
      </c>
      <c r="M21" s="1"/>
      <c r="N21" s="1">
        <v>25.88</v>
      </c>
      <c r="O21" s="1"/>
      <c r="P21" s="167">
        <f>ROUND(F21*(R21),3)</f>
        <v>1.3240000000000001</v>
      </c>
      <c r="Q21" s="173"/>
      <c r="R21" s="173">
        <v>1.93971</v>
      </c>
      <c r="S21" s="167"/>
      <c r="Z21">
        <v>0</v>
      </c>
    </row>
    <row r="22" spans="1:26" ht="24.95" customHeight="1" x14ac:dyDescent="0.25">
      <c r="A22" s="171"/>
      <c r="B22" s="168" t="s">
        <v>110</v>
      </c>
      <c r="C22" s="172" t="s">
        <v>136</v>
      </c>
      <c r="D22" s="168" t="s">
        <v>137</v>
      </c>
      <c r="E22" s="168" t="s">
        <v>89</v>
      </c>
      <c r="F22" s="169">
        <v>5.614446</v>
      </c>
      <c r="G22" s="170"/>
      <c r="H22" s="170"/>
      <c r="I22" s="170">
        <f>ROUND(F22*(G22+H22),2)</f>
        <v>0</v>
      </c>
      <c r="J22" s="168">
        <f>ROUND(F22*(N22),2)</f>
        <v>428.1</v>
      </c>
      <c r="K22" s="1">
        <f>ROUND(F22*(O22),2)</f>
        <v>0</v>
      </c>
      <c r="L22" s="1">
        <f>ROUND(F22*(G22),2)</f>
        <v>0</v>
      </c>
      <c r="M22" s="1"/>
      <c r="N22" s="1">
        <v>76.25</v>
      </c>
      <c r="O22" s="1"/>
      <c r="P22" s="167">
        <f>ROUND(F22*(R22),3)</f>
        <v>13.351000000000001</v>
      </c>
      <c r="Q22" s="173"/>
      <c r="R22" s="173">
        <v>2.3778966129999999</v>
      </c>
      <c r="S22" s="167"/>
      <c r="Z22">
        <v>0</v>
      </c>
    </row>
    <row r="23" spans="1:26" ht="24.95" customHeight="1" x14ac:dyDescent="0.25">
      <c r="A23" s="171"/>
      <c r="B23" s="168" t="s">
        <v>110</v>
      </c>
      <c r="C23" s="172" t="s">
        <v>185</v>
      </c>
      <c r="D23" s="168" t="s">
        <v>186</v>
      </c>
      <c r="E23" s="168" t="s">
        <v>94</v>
      </c>
      <c r="F23" s="169">
        <v>2.319</v>
      </c>
      <c r="G23" s="170"/>
      <c r="H23" s="170"/>
      <c r="I23" s="170">
        <f>ROUND(F23*(G23+H23),2)</f>
        <v>0</v>
      </c>
      <c r="J23" s="168">
        <f>ROUND(F23*(N23),2)</f>
        <v>27.16</v>
      </c>
      <c r="K23" s="1">
        <f>ROUND(F23*(O23),2)</f>
        <v>0</v>
      </c>
      <c r="L23" s="1">
        <f>ROUND(F23*(G23),2)</f>
        <v>0</v>
      </c>
      <c r="M23" s="1"/>
      <c r="N23" s="1">
        <v>11.71</v>
      </c>
      <c r="O23" s="1"/>
      <c r="P23" s="167">
        <f>ROUND(F23*(R23),3)</f>
        <v>2E-3</v>
      </c>
      <c r="Q23" s="173"/>
      <c r="R23" s="173">
        <v>7.3374849999999995E-4</v>
      </c>
      <c r="S23" s="167"/>
      <c r="Z23">
        <v>0</v>
      </c>
    </row>
    <row r="24" spans="1:26" ht="24.95" customHeight="1" x14ac:dyDescent="0.25">
      <c r="A24" s="171"/>
      <c r="B24" s="168" t="s">
        <v>110</v>
      </c>
      <c r="C24" s="172" t="s">
        <v>187</v>
      </c>
      <c r="D24" s="168" t="s">
        <v>188</v>
      </c>
      <c r="E24" s="168" t="s">
        <v>94</v>
      </c>
      <c r="F24" s="169">
        <v>2.319</v>
      </c>
      <c r="G24" s="170"/>
      <c r="H24" s="170"/>
      <c r="I24" s="170">
        <f>ROUND(F24*(G24+H24),2)</f>
        <v>0</v>
      </c>
      <c r="J24" s="168">
        <f>ROUND(F24*(N24),2)</f>
        <v>5.59</v>
      </c>
      <c r="K24" s="1">
        <f>ROUND(F24*(O24),2)</f>
        <v>0</v>
      </c>
      <c r="L24" s="1">
        <f>ROUND(F24*(G24),2)</f>
        <v>0</v>
      </c>
      <c r="M24" s="1"/>
      <c r="N24" s="1">
        <v>2.41</v>
      </c>
      <c r="O24" s="1"/>
      <c r="P24" s="167"/>
      <c r="Q24" s="173"/>
      <c r="R24" s="173"/>
      <c r="S24" s="167"/>
      <c r="Z24">
        <v>0</v>
      </c>
    </row>
    <row r="25" spans="1:26" x14ac:dyDescent="0.25">
      <c r="A25" s="156"/>
      <c r="B25" s="156"/>
      <c r="C25" s="156"/>
      <c r="D25" s="156" t="s">
        <v>70</v>
      </c>
      <c r="E25" s="156"/>
      <c r="F25" s="167"/>
      <c r="G25" s="159"/>
      <c r="H25" s="159">
        <f>ROUND((SUM(M20:M24))/1,2)</f>
        <v>0</v>
      </c>
      <c r="I25" s="159">
        <f>ROUND((SUM(I20:I24))/1,2)</f>
        <v>0</v>
      </c>
      <c r="J25" s="156"/>
      <c r="K25" s="156"/>
      <c r="L25" s="156">
        <f>ROUND((SUM(L20:L24))/1,2)</f>
        <v>0</v>
      </c>
      <c r="M25" s="156">
        <f>ROUND((SUM(M20:M24))/1,2)</f>
        <v>0</v>
      </c>
      <c r="N25" s="156"/>
      <c r="O25" s="156"/>
      <c r="P25" s="174">
        <f>ROUND((SUM(P20:P24))/1,2)</f>
        <v>14.68</v>
      </c>
      <c r="Q25" s="153"/>
      <c r="R25" s="153"/>
      <c r="S25" s="174">
        <f>ROUND((SUM(S20:S24))/1,2)</f>
        <v>0</v>
      </c>
      <c r="T25" s="153"/>
      <c r="U25" s="153"/>
      <c r="V25" s="153"/>
      <c r="W25" s="153"/>
      <c r="X25" s="153"/>
      <c r="Y25" s="153"/>
      <c r="Z25" s="153"/>
    </row>
    <row r="26" spans="1:26" x14ac:dyDescent="0.25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6"/>
      <c r="B27" s="156"/>
      <c r="C27" s="156"/>
      <c r="D27" s="156" t="s">
        <v>126</v>
      </c>
      <c r="E27" s="156"/>
      <c r="F27" s="167"/>
      <c r="G27" s="157"/>
      <c r="H27" s="157"/>
      <c r="I27" s="157"/>
      <c r="J27" s="156"/>
      <c r="K27" s="156"/>
      <c r="L27" s="156"/>
      <c r="M27" s="156"/>
      <c r="N27" s="156"/>
      <c r="O27" s="156"/>
      <c r="P27" s="156"/>
      <c r="Q27" s="153"/>
      <c r="R27" s="153"/>
      <c r="S27" s="156"/>
      <c r="T27" s="153"/>
      <c r="U27" s="153"/>
      <c r="V27" s="153"/>
      <c r="W27" s="153"/>
      <c r="X27" s="153"/>
      <c r="Y27" s="153"/>
      <c r="Z27" s="153"/>
    </row>
    <row r="28" spans="1:26" ht="24.95" customHeight="1" x14ac:dyDescent="0.25">
      <c r="A28" s="171"/>
      <c r="B28" s="168" t="s">
        <v>138</v>
      </c>
      <c r="C28" s="172" t="s">
        <v>189</v>
      </c>
      <c r="D28" s="168" t="s">
        <v>190</v>
      </c>
      <c r="E28" s="168" t="s">
        <v>94</v>
      </c>
      <c r="F28" s="169">
        <v>25.547820000000002</v>
      </c>
      <c r="G28" s="170"/>
      <c r="H28" s="170"/>
      <c r="I28" s="170">
        <f>ROUND(F28*(G28+H28),2)</f>
        <v>0</v>
      </c>
      <c r="J28" s="168">
        <f>ROUND(F28*(N28),2)</f>
        <v>2356.79</v>
      </c>
      <c r="K28" s="1">
        <f>ROUND(F28*(O28),2)</f>
        <v>0</v>
      </c>
      <c r="L28" s="1">
        <f>ROUND(F28*(G28),2)</f>
        <v>0</v>
      </c>
      <c r="M28" s="1"/>
      <c r="N28" s="1">
        <v>92.25</v>
      </c>
      <c r="O28" s="1"/>
      <c r="P28" s="167">
        <f>ROUND(F28*(R28),3)</f>
        <v>10.43</v>
      </c>
      <c r="Q28" s="173"/>
      <c r="R28" s="173">
        <v>0.40827000000000002</v>
      </c>
      <c r="S28" s="167"/>
      <c r="Z28">
        <v>0</v>
      </c>
    </row>
    <row r="29" spans="1:26" ht="24.95" customHeight="1" x14ac:dyDescent="0.25">
      <c r="A29" s="171"/>
      <c r="B29" s="168" t="s">
        <v>110</v>
      </c>
      <c r="C29" s="172" t="s">
        <v>141</v>
      </c>
      <c r="D29" s="168" t="s">
        <v>191</v>
      </c>
      <c r="E29" s="168" t="s">
        <v>124</v>
      </c>
      <c r="F29" s="169">
        <v>0.32600702079999999</v>
      </c>
      <c r="G29" s="170"/>
      <c r="H29" s="170"/>
      <c r="I29" s="170">
        <f>ROUND(F29*(G29+H29),2)</f>
        <v>0</v>
      </c>
      <c r="J29" s="168">
        <f>ROUND(F29*(N29),2)</f>
        <v>187.39</v>
      </c>
      <c r="K29" s="1">
        <f>ROUND(F29*(O29),2)</f>
        <v>0</v>
      </c>
      <c r="L29" s="1">
        <f>ROUND(F29*(G29),2)</f>
        <v>0</v>
      </c>
      <c r="M29" s="1"/>
      <c r="N29" s="1">
        <v>574.79</v>
      </c>
      <c r="O29" s="1"/>
      <c r="P29" s="167">
        <f>ROUND(F29*(R29),3)</f>
        <v>0.32700000000000001</v>
      </c>
      <c r="Q29" s="173"/>
      <c r="R29" s="173">
        <v>1.002</v>
      </c>
      <c r="S29" s="167"/>
      <c r="Z29">
        <v>0</v>
      </c>
    </row>
    <row r="30" spans="1:26" x14ac:dyDescent="0.25">
      <c r="A30" s="156"/>
      <c r="B30" s="156"/>
      <c r="C30" s="156"/>
      <c r="D30" s="156" t="s">
        <v>126</v>
      </c>
      <c r="E30" s="156"/>
      <c r="F30" s="167"/>
      <c r="G30" s="159"/>
      <c r="H30" s="159">
        <f>ROUND((SUM(M27:M29))/1,2)</f>
        <v>0</v>
      </c>
      <c r="I30" s="159">
        <f>ROUND((SUM(I27:I29))/1,2)</f>
        <v>0</v>
      </c>
      <c r="J30" s="156"/>
      <c r="K30" s="156"/>
      <c r="L30" s="156">
        <f>ROUND((SUM(L27:L29))/1,2)</f>
        <v>0</v>
      </c>
      <c r="M30" s="156">
        <f>ROUND((SUM(M27:M29))/1,2)</f>
        <v>0</v>
      </c>
      <c r="N30" s="156"/>
      <c r="O30" s="156"/>
      <c r="P30" s="174">
        <f>ROUND((SUM(P27:P29))/1,2)</f>
        <v>10.76</v>
      </c>
      <c r="Q30" s="153"/>
      <c r="R30" s="153"/>
      <c r="S30" s="174">
        <f>ROUND((SUM(S27:S29))/1,2)</f>
        <v>0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156" t="s">
        <v>72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1"/>
      <c r="B33" s="168" t="s">
        <v>110</v>
      </c>
      <c r="C33" s="172" t="s">
        <v>192</v>
      </c>
      <c r="D33" s="168" t="s">
        <v>193</v>
      </c>
      <c r="E33" s="168" t="s">
        <v>89</v>
      </c>
      <c r="F33" s="169">
        <v>3.2319</v>
      </c>
      <c r="G33" s="170"/>
      <c r="H33" s="170"/>
      <c r="I33" s="170">
        <f t="shared" ref="I33:I43" si="4">ROUND(F33*(G33+H33),2)</f>
        <v>0</v>
      </c>
      <c r="J33" s="168">
        <f t="shared" ref="J33:J43" si="5">ROUND(F33*(N33),2)</f>
        <v>374</v>
      </c>
      <c r="K33" s="1">
        <f t="shared" ref="K33:K43" si="6">ROUND(F33*(O33),2)</f>
        <v>0</v>
      </c>
      <c r="L33" s="1">
        <f t="shared" ref="L33:L43" si="7">ROUND(F33*(G33),2)</f>
        <v>0</v>
      </c>
      <c r="M33" s="1"/>
      <c r="N33" s="1">
        <v>115.72</v>
      </c>
      <c r="O33" s="1"/>
      <c r="P33" s="167">
        <f>ROUND(F33*(R33),3)</f>
        <v>7.8250000000000002</v>
      </c>
      <c r="Q33" s="173"/>
      <c r="R33" s="173">
        <v>2.4210275700000001</v>
      </c>
      <c r="S33" s="167"/>
      <c r="Z33">
        <v>0</v>
      </c>
    </row>
    <row r="34" spans="1:26" ht="24.95" customHeight="1" x14ac:dyDescent="0.25">
      <c r="A34" s="171"/>
      <c r="B34" s="168" t="s">
        <v>110</v>
      </c>
      <c r="C34" s="172" t="s">
        <v>194</v>
      </c>
      <c r="D34" s="168" t="s">
        <v>195</v>
      </c>
      <c r="E34" s="168" t="s">
        <v>94</v>
      </c>
      <c r="F34" s="169">
        <v>3.2919999999999998</v>
      </c>
      <c r="G34" s="170"/>
      <c r="H34" s="170"/>
      <c r="I34" s="170">
        <f t="shared" si="4"/>
        <v>0</v>
      </c>
      <c r="J34" s="168">
        <f t="shared" si="5"/>
        <v>10.34</v>
      </c>
      <c r="K34" s="1">
        <f t="shared" si="6"/>
        <v>0</v>
      </c>
      <c r="L34" s="1">
        <f t="shared" si="7"/>
        <v>0</v>
      </c>
      <c r="M34" s="1"/>
      <c r="N34" s="1">
        <v>3.14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110</v>
      </c>
      <c r="C35" s="172" t="s">
        <v>196</v>
      </c>
      <c r="D35" s="168" t="s">
        <v>197</v>
      </c>
      <c r="E35" s="168" t="s">
        <v>94</v>
      </c>
      <c r="F35" s="169">
        <v>3.2921999999999998</v>
      </c>
      <c r="G35" s="170"/>
      <c r="H35" s="170"/>
      <c r="I35" s="170">
        <f t="shared" si="4"/>
        <v>0</v>
      </c>
      <c r="J35" s="168">
        <f t="shared" si="5"/>
        <v>28.25</v>
      </c>
      <c r="K35" s="1">
        <f t="shared" si="6"/>
        <v>0</v>
      </c>
      <c r="L35" s="1">
        <f t="shared" si="7"/>
        <v>0</v>
      </c>
      <c r="M35" s="1"/>
      <c r="N35" s="1">
        <v>8.58</v>
      </c>
      <c r="O35" s="1"/>
      <c r="P35" s="167">
        <f>ROUND(F35*(R35),3)</f>
        <v>2.8000000000000001E-2</v>
      </c>
      <c r="Q35" s="173"/>
      <c r="R35" s="173">
        <v>8.6E-3</v>
      </c>
      <c r="S35" s="167"/>
      <c r="Z35">
        <v>0</v>
      </c>
    </row>
    <row r="36" spans="1:26" ht="24.95" customHeight="1" x14ac:dyDescent="0.25">
      <c r="A36" s="171"/>
      <c r="B36" s="168" t="s">
        <v>110</v>
      </c>
      <c r="C36" s="172" t="s">
        <v>198</v>
      </c>
      <c r="D36" s="168" t="s">
        <v>199</v>
      </c>
      <c r="E36" s="168" t="s">
        <v>89</v>
      </c>
      <c r="F36" s="169">
        <v>1.0329999999999999</v>
      </c>
      <c r="G36" s="170"/>
      <c r="H36" s="170"/>
      <c r="I36" s="170">
        <f t="shared" si="4"/>
        <v>0</v>
      </c>
      <c r="J36" s="168">
        <f t="shared" si="5"/>
        <v>112.43</v>
      </c>
      <c r="K36" s="1">
        <f t="shared" si="6"/>
        <v>0</v>
      </c>
      <c r="L36" s="1">
        <f t="shared" si="7"/>
        <v>0</v>
      </c>
      <c r="M36" s="1"/>
      <c r="N36" s="1">
        <v>108.84</v>
      </c>
      <c r="O36" s="1"/>
      <c r="P36" s="167">
        <f>ROUND(F36*(R36),3)</f>
        <v>2.5350000000000001</v>
      </c>
      <c r="Q36" s="173"/>
      <c r="R36" s="173">
        <v>2.4542068779999999</v>
      </c>
      <c r="S36" s="167"/>
      <c r="Z36">
        <v>0</v>
      </c>
    </row>
    <row r="37" spans="1:26" ht="24.95" customHeight="1" x14ac:dyDescent="0.25">
      <c r="A37" s="171"/>
      <c r="B37" s="168" t="s">
        <v>110</v>
      </c>
      <c r="C37" s="172" t="s">
        <v>113</v>
      </c>
      <c r="D37" s="168" t="s">
        <v>114</v>
      </c>
      <c r="E37" s="168" t="s">
        <v>89</v>
      </c>
      <c r="F37" s="169">
        <v>3.2320000000000002</v>
      </c>
      <c r="G37" s="170"/>
      <c r="H37" s="170"/>
      <c r="I37" s="170">
        <f t="shared" si="4"/>
        <v>0</v>
      </c>
      <c r="J37" s="168">
        <f t="shared" si="5"/>
        <v>28.51</v>
      </c>
      <c r="K37" s="1">
        <f t="shared" si="6"/>
        <v>0</v>
      </c>
      <c r="L37" s="1">
        <f t="shared" si="7"/>
        <v>0</v>
      </c>
      <c r="M37" s="1"/>
      <c r="N37" s="1">
        <v>8.82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110</v>
      </c>
      <c r="C38" s="172" t="s">
        <v>200</v>
      </c>
      <c r="D38" s="168" t="s">
        <v>201</v>
      </c>
      <c r="E38" s="168" t="s">
        <v>89</v>
      </c>
      <c r="F38" s="169">
        <v>1.0329999999999999</v>
      </c>
      <c r="G38" s="170"/>
      <c r="H38" s="170"/>
      <c r="I38" s="170">
        <f t="shared" si="4"/>
        <v>0</v>
      </c>
      <c r="J38" s="168">
        <f t="shared" si="5"/>
        <v>20.46</v>
      </c>
      <c r="K38" s="1">
        <f t="shared" si="6"/>
        <v>0</v>
      </c>
      <c r="L38" s="1">
        <f t="shared" si="7"/>
        <v>0</v>
      </c>
      <c r="M38" s="1"/>
      <c r="N38" s="1">
        <v>19.809999999999999</v>
      </c>
      <c r="O38" s="1"/>
      <c r="P38" s="167">
        <f>ROUND(F38*(R38),3)</f>
        <v>2.1000000000000001E-2</v>
      </c>
      <c r="Q38" s="173"/>
      <c r="R38" s="173">
        <v>0.02</v>
      </c>
      <c r="S38" s="167"/>
      <c r="Z38">
        <v>0</v>
      </c>
    </row>
    <row r="39" spans="1:26" ht="24.95" customHeight="1" x14ac:dyDescent="0.25">
      <c r="A39" s="171"/>
      <c r="B39" s="168" t="s">
        <v>110</v>
      </c>
      <c r="C39" s="172" t="s">
        <v>115</v>
      </c>
      <c r="D39" s="168" t="s">
        <v>116</v>
      </c>
      <c r="E39" s="168" t="s">
        <v>89</v>
      </c>
      <c r="F39" s="169">
        <v>3.2320000000000002</v>
      </c>
      <c r="G39" s="170"/>
      <c r="H39" s="170"/>
      <c r="I39" s="170">
        <f t="shared" si="4"/>
        <v>0</v>
      </c>
      <c r="J39" s="168">
        <f t="shared" si="5"/>
        <v>8.69</v>
      </c>
      <c r="K39" s="1">
        <f t="shared" si="6"/>
        <v>0</v>
      </c>
      <c r="L39" s="1">
        <f t="shared" si="7"/>
        <v>0</v>
      </c>
      <c r="M39" s="1"/>
      <c r="N39" s="1">
        <v>2.69</v>
      </c>
      <c r="O39" s="1"/>
      <c r="P39" s="167"/>
      <c r="Q39" s="173"/>
      <c r="R39" s="173"/>
      <c r="S39" s="167"/>
      <c r="Z39">
        <v>0</v>
      </c>
    </row>
    <row r="40" spans="1:26" ht="35.1" customHeight="1" x14ac:dyDescent="0.25">
      <c r="A40" s="171"/>
      <c r="B40" s="168" t="s">
        <v>110</v>
      </c>
      <c r="C40" s="172" t="s">
        <v>202</v>
      </c>
      <c r="D40" s="168" t="s">
        <v>203</v>
      </c>
      <c r="E40" s="168" t="s">
        <v>94</v>
      </c>
      <c r="F40" s="169">
        <v>18.145</v>
      </c>
      <c r="G40" s="170"/>
      <c r="H40" s="170"/>
      <c r="I40" s="170">
        <f t="shared" si="4"/>
        <v>0</v>
      </c>
      <c r="J40" s="168">
        <f t="shared" si="5"/>
        <v>39.369999999999997</v>
      </c>
      <c r="K40" s="1">
        <f t="shared" si="6"/>
        <v>0</v>
      </c>
      <c r="L40" s="1">
        <f t="shared" si="7"/>
        <v>0</v>
      </c>
      <c r="M40" s="1"/>
      <c r="N40" s="1">
        <v>2.17</v>
      </c>
      <c r="O40" s="1"/>
      <c r="P40" s="167">
        <f>ROUND(F40*(R40),3)</f>
        <v>3.4000000000000002E-2</v>
      </c>
      <c r="Q40" s="173"/>
      <c r="R40" s="173">
        <v>1.8699999999999999E-3</v>
      </c>
      <c r="S40" s="167"/>
      <c r="Z40">
        <v>0</v>
      </c>
    </row>
    <row r="41" spans="1:26" ht="24.95" customHeight="1" x14ac:dyDescent="0.25">
      <c r="A41" s="171"/>
      <c r="B41" s="168" t="s">
        <v>110</v>
      </c>
      <c r="C41" s="172" t="s">
        <v>204</v>
      </c>
      <c r="D41" s="168" t="s">
        <v>205</v>
      </c>
      <c r="E41" s="168" t="s">
        <v>89</v>
      </c>
      <c r="F41" s="169">
        <v>2.7248000000000001</v>
      </c>
      <c r="G41" s="170"/>
      <c r="H41" s="170"/>
      <c r="I41" s="170">
        <f t="shared" si="4"/>
        <v>0</v>
      </c>
      <c r="J41" s="168">
        <f t="shared" si="5"/>
        <v>80.650000000000006</v>
      </c>
      <c r="K41" s="1">
        <f t="shared" si="6"/>
        <v>0</v>
      </c>
      <c r="L41" s="1">
        <f t="shared" si="7"/>
        <v>0</v>
      </c>
      <c r="M41" s="1"/>
      <c r="N41" s="1">
        <v>29.6</v>
      </c>
      <c r="O41" s="1"/>
      <c r="P41" s="167">
        <f>ROUND(F41*(R41),3)</f>
        <v>5.0049999999999999</v>
      </c>
      <c r="Q41" s="173"/>
      <c r="R41" s="173">
        <v>1.837</v>
      </c>
      <c r="S41" s="167"/>
      <c r="Z41">
        <v>0</v>
      </c>
    </row>
    <row r="42" spans="1:26" ht="24.95" customHeight="1" x14ac:dyDescent="0.25">
      <c r="A42" s="171"/>
      <c r="B42" s="168" t="s">
        <v>110</v>
      </c>
      <c r="C42" s="172" t="s">
        <v>206</v>
      </c>
      <c r="D42" s="168" t="s">
        <v>207</v>
      </c>
      <c r="E42" s="168" t="s">
        <v>94</v>
      </c>
      <c r="F42" s="169">
        <v>18.145</v>
      </c>
      <c r="G42" s="170"/>
      <c r="H42" s="170"/>
      <c r="I42" s="170">
        <f t="shared" si="4"/>
        <v>0</v>
      </c>
      <c r="J42" s="168">
        <f t="shared" si="5"/>
        <v>153.33000000000001</v>
      </c>
      <c r="K42" s="1">
        <f t="shared" si="6"/>
        <v>0</v>
      </c>
      <c r="L42" s="1">
        <f t="shared" si="7"/>
        <v>0</v>
      </c>
      <c r="M42" s="1"/>
      <c r="N42" s="1">
        <v>8.4499999999999993</v>
      </c>
      <c r="O42" s="1"/>
      <c r="P42" s="167">
        <f>ROUND(F42*(R42),3)</f>
        <v>2.234</v>
      </c>
      <c r="Q42" s="173"/>
      <c r="R42" s="173">
        <v>0.1231</v>
      </c>
      <c r="S42" s="167"/>
      <c r="Z42">
        <v>0</v>
      </c>
    </row>
    <row r="43" spans="1:26" ht="35.1" customHeight="1" x14ac:dyDescent="0.25">
      <c r="A43" s="171"/>
      <c r="B43" s="168" t="s">
        <v>110</v>
      </c>
      <c r="C43" s="172" t="s">
        <v>117</v>
      </c>
      <c r="D43" s="168" t="s">
        <v>118</v>
      </c>
      <c r="E43" s="168" t="s">
        <v>94</v>
      </c>
      <c r="F43" s="169">
        <v>21.545999999999999</v>
      </c>
      <c r="G43" s="170"/>
      <c r="H43" s="170"/>
      <c r="I43" s="170">
        <f t="shared" si="4"/>
        <v>0</v>
      </c>
      <c r="J43" s="168">
        <f t="shared" si="5"/>
        <v>154.05000000000001</v>
      </c>
      <c r="K43" s="1">
        <f t="shared" si="6"/>
        <v>0</v>
      </c>
      <c r="L43" s="1">
        <f t="shared" si="7"/>
        <v>0</v>
      </c>
      <c r="M43" s="1"/>
      <c r="N43" s="1">
        <v>7.15</v>
      </c>
      <c r="O43" s="1"/>
      <c r="P43" s="167">
        <f>ROUND(F43*(R43),3)</f>
        <v>0.189</v>
      </c>
      <c r="Q43" s="173"/>
      <c r="R43" s="173">
        <v>8.7799999999999996E-3</v>
      </c>
      <c r="S43" s="167"/>
      <c r="Z43">
        <v>0</v>
      </c>
    </row>
    <row r="44" spans="1:26" x14ac:dyDescent="0.25">
      <c r="A44" s="156"/>
      <c r="B44" s="156"/>
      <c r="C44" s="156"/>
      <c r="D44" s="156" t="s">
        <v>72</v>
      </c>
      <c r="E44" s="156"/>
      <c r="F44" s="167"/>
      <c r="G44" s="159"/>
      <c r="H44" s="159">
        <f>ROUND((SUM(M32:M43))/1,2)</f>
        <v>0</v>
      </c>
      <c r="I44" s="159">
        <f>ROUND((SUM(I32:I43))/1,2)</f>
        <v>0</v>
      </c>
      <c r="J44" s="156"/>
      <c r="K44" s="156"/>
      <c r="L44" s="156">
        <f>ROUND((SUM(L32:L43))/1,2)</f>
        <v>0</v>
      </c>
      <c r="M44" s="156">
        <f>ROUND((SUM(M32:M43))/1,2)</f>
        <v>0</v>
      </c>
      <c r="N44" s="156"/>
      <c r="O44" s="156"/>
      <c r="P44" s="174">
        <f>ROUND((SUM(P32:P43))/1,2)</f>
        <v>17.87</v>
      </c>
      <c r="Q44" s="153"/>
      <c r="R44" s="153"/>
      <c r="S44" s="174">
        <f>ROUND((SUM(S32:S43))/1,2)</f>
        <v>0</v>
      </c>
      <c r="T44" s="153"/>
      <c r="U44" s="153"/>
      <c r="V44" s="153"/>
      <c r="W44" s="153"/>
      <c r="X44" s="153"/>
      <c r="Y44" s="153"/>
      <c r="Z44" s="153"/>
    </row>
    <row r="45" spans="1:26" x14ac:dyDescent="0.2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6"/>
      <c r="B46" s="156"/>
      <c r="C46" s="156"/>
      <c r="D46" s="156" t="s">
        <v>73</v>
      </c>
      <c r="E46" s="156"/>
      <c r="F46" s="16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3"/>
      <c r="R46" s="153"/>
      <c r="S46" s="156"/>
      <c r="T46" s="153"/>
      <c r="U46" s="153"/>
      <c r="V46" s="153"/>
      <c r="W46" s="153"/>
      <c r="X46" s="153"/>
      <c r="Y46" s="153"/>
      <c r="Z46" s="153"/>
    </row>
    <row r="47" spans="1:26" ht="35.1" customHeight="1" x14ac:dyDescent="0.25">
      <c r="A47" s="171"/>
      <c r="B47" s="168" t="s">
        <v>110</v>
      </c>
      <c r="C47" s="172" t="s">
        <v>208</v>
      </c>
      <c r="D47" s="168" t="s">
        <v>209</v>
      </c>
      <c r="E47" s="168" t="s">
        <v>153</v>
      </c>
      <c r="F47" s="169">
        <v>48</v>
      </c>
      <c r="G47" s="170"/>
      <c r="H47" s="170"/>
      <c r="I47" s="170">
        <f>ROUND(F47*(G47+H47),2)</f>
        <v>0</v>
      </c>
      <c r="J47" s="168">
        <f>ROUND(F47*(N47),2)</f>
        <v>184.8</v>
      </c>
      <c r="K47" s="1">
        <f>ROUND(F47*(O47),2)</f>
        <v>0</v>
      </c>
      <c r="L47" s="1">
        <f>ROUND(F47*(G47),2)</f>
        <v>0</v>
      </c>
      <c r="M47" s="1"/>
      <c r="N47" s="1">
        <v>3.85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/>
      <c r="B48" s="168" t="s">
        <v>110</v>
      </c>
      <c r="C48" s="172" t="s">
        <v>210</v>
      </c>
      <c r="D48" s="168" t="s">
        <v>211</v>
      </c>
      <c r="E48" s="168" t="s">
        <v>153</v>
      </c>
      <c r="F48" s="169">
        <v>12</v>
      </c>
      <c r="G48" s="170"/>
      <c r="H48" s="170"/>
      <c r="I48" s="170">
        <f>ROUND(F48*(G48+H48),2)</f>
        <v>0</v>
      </c>
      <c r="J48" s="168">
        <f>ROUND(F48*(N48),2)</f>
        <v>39</v>
      </c>
      <c r="K48" s="1">
        <f>ROUND(F48*(O48),2)</f>
        <v>0</v>
      </c>
      <c r="L48" s="1">
        <f>ROUND(F48*(G48),2)</f>
        <v>0</v>
      </c>
      <c r="M48" s="1"/>
      <c r="N48" s="1">
        <v>3.25</v>
      </c>
      <c r="O48" s="1"/>
      <c r="P48" s="167">
        <f>ROUND(F48*(R48),3)</f>
        <v>0.19700000000000001</v>
      </c>
      <c r="Q48" s="173"/>
      <c r="R48" s="173">
        <v>1.6400000000000001E-2</v>
      </c>
      <c r="S48" s="167"/>
      <c r="Z48">
        <v>0</v>
      </c>
    </row>
    <row r="49" spans="1:26" ht="24.95" customHeight="1" x14ac:dyDescent="0.25">
      <c r="A49" s="171"/>
      <c r="B49" s="168" t="s">
        <v>167</v>
      </c>
      <c r="C49" s="172" t="s">
        <v>168</v>
      </c>
      <c r="D49" s="168" t="s">
        <v>212</v>
      </c>
      <c r="E49" s="168" t="s">
        <v>153</v>
      </c>
      <c r="F49" s="169">
        <v>12</v>
      </c>
      <c r="G49" s="170"/>
      <c r="H49" s="170"/>
      <c r="I49" s="170">
        <f>ROUND(F49*(G49+H49),2)</f>
        <v>0</v>
      </c>
      <c r="J49" s="168">
        <f>ROUND(F49*(N49),2)</f>
        <v>39</v>
      </c>
      <c r="K49" s="1">
        <f>ROUND(F49*(O49),2)</f>
        <v>0</v>
      </c>
      <c r="L49" s="1"/>
      <c r="M49" s="1">
        <f>ROUND(F49*(H49),2)</f>
        <v>0</v>
      </c>
      <c r="N49" s="1">
        <v>3.25</v>
      </c>
      <c r="O49" s="1"/>
      <c r="P49" s="167"/>
      <c r="Q49" s="173"/>
      <c r="R49" s="173"/>
      <c r="S49" s="167"/>
      <c r="Z49">
        <v>0</v>
      </c>
    </row>
    <row r="50" spans="1:26" x14ac:dyDescent="0.25">
      <c r="A50" s="156"/>
      <c r="B50" s="156"/>
      <c r="C50" s="156"/>
      <c r="D50" s="156" t="s">
        <v>73</v>
      </c>
      <c r="E50" s="156"/>
      <c r="F50" s="167"/>
      <c r="G50" s="159"/>
      <c r="H50" s="159">
        <f>ROUND((SUM(M46:M49))/1,2)</f>
        <v>0</v>
      </c>
      <c r="I50" s="159">
        <f>ROUND((SUM(I46:I49))/1,2)</f>
        <v>0</v>
      </c>
      <c r="J50" s="156"/>
      <c r="K50" s="156"/>
      <c r="L50" s="156">
        <f>ROUND((SUM(L46:L49))/1,2)</f>
        <v>0</v>
      </c>
      <c r="M50" s="156">
        <f>ROUND((SUM(M46:M49))/1,2)</f>
        <v>0</v>
      </c>
      <c r="N50" s="156"/>
      <c r="O50" s="156"/>
      <c r="P50" s="174">
        <f>ROUND((SUM(P46:P49))/1,2)</f>
        <v>0.2</v>
      </c>
      <c r="Q50" s="153"/>
      <c r="R50" s="153"/>
      <c r="S50" s="174">
        <f>ROUND((SUM(S46:S49))/1,2)</f>
        <v>0</v>
      </c>
      <c r="T50" s="153"/>
      <c r="U50" s="153"/>
      <c r="V50" s="153"/>
      <c r="W50" s="153"/>
      <c r="X50" s="153"/>
      <c r="Y50" s="153"/>
      <c r="Z50" s="153"/>
    </row>
    <row r="51" spans="1:26" x14ac:dyDescent="0.25">
      <c r="A51" s="1"/>
      <c r="B51" s="1"/>
      <c r="C51" s="1"/>
      <c r="D51" s="1"/>
      <c r="E51" s="1"/>
      <c r="F51" s="163"/>
      <c r="G51" s="149"/>
      <c r="H51" s="149"/>
      <c r="I51" s="149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6"/>
      <c r="B52" s="156"/>
      <c r="C52" s="156"/>
      <c r="D52" s="156" t="s">
        <v>74</v>
      </c>
      <c r="E52" s="156"/>
      <c r="F52" s="16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ht="24.95" customHeight="1" x14ac:dyDescent="0.25">
      <c r="A53" s="171"/>
      <c r="B53" s="168" t="s">
        <v>138</v>
      </c>
      <c r="C53" s="172" t="s">
        <v>143</v>
      </c>
      <c r="D53" s="168" t="s">
        <v>144</v>
      </c>
      <c r="E53" s="168" t="s">
        <v>124</v>
      </c>
      <c r="F53" s="169">
        <v>43.500699058741503</v>
      </c>
      <c r="G53" s="170"/>
      <c r="H53" s="170"/>
      <c r="I53" s="170">
        <f>ROUND(F53*(G53+H53),2)</f>
        <v>0</v>
      </c>
      <c r="J53" s="168">
        <f>ROUND(F53*(N53),2)</f>
        <v>756.91</v>
      </c>
      <c r="K53" s="1">
        <f>ROUND(F53*(O53),2)</f>
        <v>0</v>
      </c>
      <c r="L53" s="1">
        <f>ROUND(F53*(G53),2)</f>
        <v>0</v>
      </c>
      <c r="M53" s="1"/>
      <c r="N53" s="1">
        <v>17.399999999999999</v>
      </c>
      <c r="O53" s="1"/>
      <c r="P53" s="167"/>
      <c r="Q53" s="173"/>
      <c r="R53" s="173"/>
      <c r="S53" s="167"/>
      <c r="Z53">
        <v>0</v>
      </c>
    </row>
    <row r="54" spans="1:26" x14ac:dyDescent="0.25">
      <c r="A54" s="156"/>
      <c r="B54" s="156"/>
      <c r="C54" s="156"/>
      <c r="D54" s="156" t="s">
        <v>74</v>
      </c>
      <c r="E54" s="156"/>
      <c r="F54" s="167"/>
      <c r="G54" s="159"/>
      <c r="H54" s="159">
        <f>ROUND((SUM(M52:M53))/1,2)</f>
        <v>0</v>
      </c>
      <c r="I54" s="159">
        <f>ROUND((SUM(I52:I53))/1,2)</f>
        <v>0</v>
      </c>
      <c r="J54" s="156"/>
      <c r="K54" s="156"/>
      <c r="L54" s="156">
        <f>ROUND((SUM(L52:L53))/1,2)</f>
        <v>0</v>
      </c>
      <c r="M54" s="156">
        <f>ROUND((SUM(M52:M53))/1,2)</f>
        <v>0</v>
      </c>
      <c r="N54" s="156"/>
      <c r="O54" s="156"/>
      <c r="P54" s="174">
        <f>ROUND((SUM(P52:P53))/1,2)</f>
        <v>0</v>
      </c>
      <c r="Q54" s="153"/>
      <c r="R54" s="153"/>
      <c r="S54" s="174">
        <f>ROUND((SUM(S52:S53))/1,2)</f>
        <v>0</v>
      </c>
      <c r="T54" s="153"/>
      <c r="U54" s="153"/>
      <c r="V54" s="153"/>
      <c r="W54" s="153"/>
      <c r="X54" s="153"/>
      <c r="Y54" s="153"/>
      <c r="Z54" s="153"/>
    </row>
    <row r="55" spans="1:26" x14ac:dyDescent="0.25">
      <c r="A55" s="1"/>
      <c r="B55" s="1"/>
      <c r="C55" s="1"/>
      <c r="D55" s="1"/>
      <c r="E55" s="1"/>
      <c r="F55" s="163"/>
      <c r="G55" s="149"/>
      <c r="H55" s="149"/>
      <c r="I55" s="149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6"/>
      <c r="B56" s="156"/>
      <c r="C56" s="156"/>
      <c r="D56" s="2" t="s">
        <v>68</v>
      </c>
      <c r="E56" s="156"/>
      <c r="F56" s="167"/>
      <c r="G56" s="159"/>
      <c r="H56" s="159">
        <f>ROUND((SUM(M9:M55))/2,2)</f>
        <v>0</v>
      </c>
      <c r="I56" s="159">
        <f>ROUND((SUM(I9:I55))/2,2)</f>
        <v>0</v>
      </c>
      <c r="J56" s="157"/>
      <c r="K56" s="156"/>
      <c r="L56" s="157">
        <f>ROUND((SUM(L9:L55))/2,2)</f>
        <v>0</v>
      </c>
      <c r="M56" s="157">
        <f>ROUND((SUM(M9:M55))/2,2)</f>
        <v>0</v>
      </c>
      <c r="N56" s="156"/>
      <c r="O56" s="156"/>
      <c r="P56" s="174">
        <f>ROUND((SUM(P9:P55))/2,2)</f>
        <v>43.51</v>
      </c>
      <c r="S56" s="174">
        <f>ROUND((SUM(S9:S55))/2,2)</f>
        <v>0</v>
      </c>
    </row>
    <row r="57" spans="1:26" x14ac:dyDescent="0.25">
      <c r="A57" s="1"/>
      <c r="B57" s="1"/>
      <c r="C57" s="1"/>
      <c r="D57" s="1"/>
      <c r="E57" s="1"/>
      <c r="F57" s="163"/>
      <c r="G57" s="149"/>
      <c r="H57" s="149"/>
      <c r="I57" s="149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6"/>
      <c r="B58" s="156"/>
      <c r="C58" s="156"/>
      <c r="D58" s="2" t="s">
        <v>127</v>
      </c>
      <c r="E58" s="156"/>
      <c r="F58" s="16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3"/>
      <c r="R58" s="153"/>
      <c r="S58" s="156"/>
      <c r="T58" s="153"/>
      <c r="U58" s="153"/>
      <c r="V58" s="153"/>
      <c r="W58" s="153"/>
      <c r="X58" s="153"/>
      <c r="Y58" s="153"/>
      <c r="Z58" s="153"/>
    </row>
    <row r="59" spans="1:26" x14ac:dyDescent="0.25">
      <c r="A59" s="156"/>
      <c r="B59" s="156"/>
      <c r="C59" s="156"/>
      <c r="D59" s="156" t="s">
        <v>129</v>
      </c>
      <c r="E59" s="156"/>
      <c r="F59" s="16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3"/>
      <c r="R59" s="153"/>
      <c r="S59" s="156"/>
      <c r="T59" s="153"/>
      <c r="U59" s="153"/>
      <c r="V59" s="153"/>
      <c r="W59" s="153"/>
      <c r="X59" s="153"/>
      <c r="Y59" s="153"/>
      <c r="Z59" s="153"/>
    </row>
    <row r="60" spans="1:26" ht="35.1" customHeight="1" x14ac:dyDescent="0.25">
      <c r="A60" s="171"/>
      <c r="B60" s="168" t="s">
        <v>167</v>
      </c>
      <c r="C60" s="172" t="s">
        <v>170</v>
      </c>
      <c r="D60" s="168" t="s">
        <v>213</v>
      </c>
      <c r="E60" s="168" t="s">
        <v>172</v>
      </c>
      <c r="F60" s="169">
        <v>689.45429999999999</v>
      </c>
      <c r="G60" s="170"/>
      <c r="H60" s="170"/>
      <c r="I60" s="170">
        <f t="shared" ref="I60:I65" si="8">ROUND(F60*(G60+H60),2)</f>
        <v>0</v>
      </c>
      <c r="J60" s="168">
        <f t="shared" ref="J60:J65" si="9">ROUND(F60*(N60),2)</f>
        <v>1482.33</v>
      </c>
      <c r="K60" s="1">
        <f t="shared" ref="K60:K65" si="10">ROUND(F60*(O60),2)</f>
        <v>0</v>
      </c>
      <c r="L60" s="1"/>
      <c r="M60" s="1">
        <f>ROUND(F60*(H60),2)</f>
        <v>0</v>
      </c>
      <c r="N60" s="1">
        <v>2.15</v>
      </c>
      <c r="O60" s="1"/>
      <c r="P60" s="167">
        <f>ROUND(F60*(R60),3)</f>
        <v>0.68899999999999995</v>
      </c>
      <c r="Q60" s="173"/>
      <c r="R60" s="173">
        <v>1E-3</v>
      </c>
      <c r="S60" s="167"/>
      <c r="Z60">
        <v>0</v>
      </c>
    </row>
    <row r="61" spans="1:26" ht="35.1" customHeight="1" x14ac:dyDescent="0.25">
      <c r="A61" s="171"/>
      <c r="B61" s="168" t="s">
        <v>150</v>
      </c>
      <c r="C61" s="172" t="s">
        <v>214</v>
      </c>
      <c r="D61" s="168" t="s">
        <v>215</v>
      </c>
      <c r="E61" s="168" t="s">
        <v>153</v>
      </c>
      <c r="F61" s="169">
        <v>1</v>
      </c>
      <c r="G61" s="170"/>
      <c r="H61" s="170"/>
      <c r="I61" s="170">
        <f t="shared" si="8"/>
        <v>0</v>
      </c>
      <c r="J61" s="168">
        <f t="shared" si="9"/>
        <v>165</v>
      </c>
      <c r="K61" s="1">
        <f t="shared" si="10"/>
        <v>0</v>
      </c>
      <c r="L61" s="1">
        <f>ROUND(F61*(G61),2)</f>
        <v>0</v>
      </c>
      <c r="M61" s="1"/>
      <c r="N61" s="1">
        <v>165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156</v>
      </c>
      <c r="C62" s="172" t="s">
        <v>173</v>
      </c>
      <c r="D62" s="168" t="s">
        <v>174</v>
      </c>
      <c r="E62" s="168" t="s">
        <v>172</v>
      </c>
      <c r="F62" s="169">
        <v>689.45399999999995</v>
      </c>
      <c r="G62" s="170"/>
      <c r="H62" s="170"/>
      <c r="I62" s="170">
        <f t="shared" si="8"/>
        <v>0</v>
      </c>
      <c r="J62" s="168">
        <f t="shared" si="9"/>
        <v>861.82</v>
      </c>
      <c r="K62" s="1">
        <f t="shared" si="10"/>
        <v>0</v>
      </c>
      <c r="L62" s="1">
        <f>ROUND(F62*(G62),2)</f>
        <v>0</v>
      </c>
      <c r="M62" s="1"/>
      <c r="N62" s="1">
        <v>1.25</v>
      </c>
      <c r="O62" s="1"/>
      <c r="P62" s="167"/>
      <c r="Q62" s="173"/>
      <c r="R62" s="173"/>
      <c r="S62" s="167"/>
      <c r="Z62">
        <v>0</v>
      </c>
    </row>
    <row r="63" spans="1:26" ht="35.1" customHeight="1" x14ac:dyDescent="0.25">
      <c r="A63" s="171"/>
      <c r="B63" s="168" t="s">
        <v>150</v>
      </c>
      <c r="C63" s="172" t="s">
        <v>151</v>
      </c>
      <c r="D63" s="168" t="s">
        <v>216</v>
      </c>
      <c r="E63" s="168" t="s">
        <v>94</v>
      </c>
      <c r="F63" s="169">
        <v>9.7799999999999994</v>
      </c>
      <c r="G63" s="170"/>
      <c r="H63" s="170"/>
      <c r="I63" s="170">
        <f t="shared" si="8"/>
        <v>0</v>
      </c>
      <c r="J63" s="168">
        <f t="shared" si="9"/>
        <v>100.25</v>
      </c>
      <c r="K63" s="1">
        <f t="shared" si="10"/>
        <v>0</v>
      </c>
      <c r="L63" s="1">
        <f>ROUND(F63*(G63),2)</f>
        <v>0</v>
      </c>
      <c r="M63" s="1"/>
      <c r="N63" s="1">
        <v>10.25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156</v>
      </c>
      <c r="C64" s="172" t="s">
        <v>180</v>
      </c>
      <c r="D64" s="168" t="s">
        <v>181</v>
      </c>
      <c r="E64" s="178">
        <v>1</v>
      </c>
      <c r="F64" s="169">
        <v>0.01</v>
      </c>
      <c r="G64" s="170"/>
      <c r="H64" s="170"/>
      <c r="I64" s="170">
        <f t="shared" si="8"/>
        <v>0</v>
      </c>
      <c r="J64" s="168">
        <f t="shared" si="9"/>
        <v>36.28</v>
      </c>
      <c r="K64" s="1">
        <f t="shared" si="10"/>
        <v>0</v>
      </c>
      <c r="L64" s="1">
        <f>ROUND(F64*(G64),2)</f>
        <v>0</v>
      </c>
      <c r="M64" s="1"/>
      <c r="N64" s="1">
        <v>3627.69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/>
      <c r="B65" s="168" t="s">
        <v>150</v>
      </c>
      <c r="C65" s="172" t="s">
        <v>217</v>
      </c>
      <c r="D65" s="168" t="s">
        <v>218</v>
      </c>
      <c r="E65" s="168" t="s">
        <v>219</v>
      </c>
      <c r="F65" s="169">
        <v>34.861310000000003</v>
      </c>
      <c r="G65" s="170"/>
      <c r="H65" s="170"/>
      <c r="I65" s="170">
        <f t="shared" si="8"/>
        <v>0</v>
      </c>
      <c r="J65" s="168">
        <f t="shared" si="9"/>
        <v>1018.3</v>
      </c>
      <c r="K65" s="1">
        <f t="shared" si="10"/>
        <v>0</v>
      </c>
      <c r="L65" s="1">
        <f>ROUND(F65*(G65),2)</f>
        <v>0</v>
      </c>
      <c r="M65" s="1"/>
      <c r="N65" s="1">
        <v>29.21</v>
      </c>
      <c r="O65" s="1"/>
      <c r="P65" s="167"/>
      <c r="Q65" s="173"/>
      <c r="R65" s="173"/>
      <c r="S65" s="167"/>
      <c r="Z65">
        <v>0</v>
      </c>
    </row>
    <row r="66" spans="1:26" x14ac:dyDescent="0.25">
      <c r="A66" s="156"/>
      <c r="B66" s="156"/>
      <c r="C66" s="156"/>
      <c r="D66" s="156" t="s">
        <v>129</v>
      </c>
      <c r="E66" s="156"/>
      <c r="F66" s="167"/>
      <c r="G66" s="159"/>
      <c r="H66" s="159"/>
      <c r="I66" s="159">
        <f>ROUND((SUM(I59:I65))/1,2)</f>
        <v>0</v>
      </c>
      <c r="J66" s="156"/>
      <c r="K66" s="156"/>
      <c r="L66" s="156">
        <f>ROUND((SUM(L59:L65))/1,2)</f>
        <v>0</v>
      </c>
      <c r="M66" s="156">
        <f>ROUND((SUM(M59:M65))/1,2)</f>
        <v>0</v>
      </c>
      <c r="N66" s="156"/>
      <c r="O66" s="156"/>
      <c r="P66" s="174">
        <f>ROUND((SUM(P59:P65))/1,2)</f>
        <v>0.69</v>
      </c>
      <c r="S66" s="167">
        <f>ROUND((SUM(S59:S65))/1,2)</f>
        <v>0</v>
      </c>
    </row>
    <row r="67" spans="1:26" x14ac:dyDescent="0.25">
      <c r="A67" s="1"/>
      <c r="B67" s="1"/>
      <c r="C67" s="1"/>
      <c r="D67" s="1"/>
      <c r="E67" s="1"/>
      <c r="F67" s="163"/>
      <c r="G67" s="149"/>
      <c r="H67" s="149"/>
      <c r="I67" s="149"/>
      <c r="J67" s="1"/>
      <c r="K67" s="1"/>
      <c r="L67" s="1"/>
      <c r="M67" s="1"/>
      <c r="N67" s="1"/>
      <c r="O67" s="1"/>
      <c r="P67" s="1"/>
      <c r="S67" s="1"/>
    </row>
    <row r="68" spans="1:26" x14ac:dyDescent="0.25">
      <c r="A68" s="156"/>
      <c r="B68" s="156"/>
      <c r="C68" s="156"/>
      <c r="D68" s="2" t="s">
        <v>127</v>
      </c>
      <c r="E68" s="156"/>
      <c r="F68" s="167"/>
      <c r="G68" s="159"/>
      <c r="H68" s="159"/>
      <c r="I68" s="159">
        <f>ROUND((SUM(I58:I67))/2,2)</f>
        <v>0</v>
      </c>
      <c r="J68" s="156"/>
      <c r="K68" s="156"/>
      <c r="L68" s="156">
        <f>ROUND((SUM(L58:L67))/2,2)</f>
        <v>0</v>
      </c>
      <c r="M68" s="156">
        <f>ROUND((SUM(M58:M67))/2,2)</f>
        <v>0</v>
      </c>
      <c r="N68" s="156"/>
      <c r="O68" s="156"/>
      <c r="P68" s="174">
        <f>ROUND((SUM(P58:P67))/2,2)</f>
        <v>0.69</v>
      </c>
      <c r="S68" s="174">
        <f>ROUND((SUM(S58:S67))/2,2)</f>
        <v>0</v>
      </c>
    </row>
    <row r="69" spans="1:26" x14ac:dyDescent="0.25">
      <c r="A69" s="175"/>
      <c r="B69" s="175" t="s">
        <v>15</v>
      </c>
      <c r="C69" s="175"/>
      <c r="D69" s="175"/>
      <c r="E69" s="175"/>
      <c r="F69" s="176" t="s">
        <v>75</v>
      </c>
      <c r="G69" s="177"/>
      <c r="H69" s="177">
        <f>ROUND((SUM(M9:M68))/3,2)</f>
        <v>0</v>
      </c>
      <c r="I69" s="177">
        <f>ROUND((SUM(I9:I68))/3,2)</f>
        <v>0</v>
      </c>
      <c r="J69" s="175"/>
      <c r="K69" s="175">
        <f>ROUND((SUM(K9:K68)),2)</f>
        <v>0</v>
      </c>
      <c r="L69" s="175">
        <f>ROUND((SUM(L9:L68))/3,2)</f>
        <v>0</v>
      </c>
      <c r="M69" s="175">
        <f>ROUND((SUM(M9:M68))/3,2)</f>
        <v>0</v>
      </c>
      <c r="N69" s="175"/>
      <c r="O69" s="175"/>
      <c r="P69" s="193">
        <f>ROUND((SUM(P9:P68))/3,2)</f>
        <v>44.2</v>
      </c>
      <c r="S69" s="176">
        <f>ROUND((SUM(S9:S68))/3,2)</f>
        <v>0</v>
      </c>
      <c r="Z69">
        <f>(SUM(Z9:Z68))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Sačurov / Zastavaná plocha zberného stojiska "I"</oddHeader>
    <oddFooter>&amp;RStrana &amp;P z &amp;N    &amp;L&amp;7Spracované systémom Systematic®pyramida.wsn, tel.: 051 77 10 585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220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30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31</v>
      </c>
      <c r="C15" s="92" t="s">
        <v>6</v>
      </c>
      <c r="D15" s="92" t="s">
        <v>57</v>
      </c>
      <c r="E15" s="93" t="s">
        <v>58</v>
      </c>
      <c r="F15" s="105" t="s">
        <v>59</v>
      </c>
      <c r="G15" s="59" t="s">
        <v>36</v>
      </c>
      <c r="H15" s="62" t="s">
        <v>37</v>
      </c>
      <c r="I15" s="27"/>
      <c r="J15" s="55"/>
    </row>
    <row r="16" spans="1:23" ht="18" customHeight="1" x14ac:dyDescent="0.25">
      <c r="A16" s="11"/>
      <c r="B16" s="94">
        <v>1</v>
      </c>
      <c r="C16" s="95" t="s">
        <v>32</v>
      </c>
      <c r="D16" s="96">
        <f>'Rekap 11930'!B17</f>
        <v>0</v>
      </c>
      <c r="E16" s="97">
        <f>'Rekap 11930'!C17</f>
        <v>0</v>
      </c>
      <c r="F16" s="106">
        <f>'Rekap 11930'!D17</f>
        <v>0</v>
      </c>
      <c r="G16" s="60">
        <v>6</v>
      </c>
      <c r="H16" s="115" t="s">
        <v>38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33</v>
      </c>
      <c r="D17" s="78">
        <f>'Rekap 11930'!B21</f>
        <v>0</v>
      </c>
      <c r="E17" s="76">
        <f>'Rekap 11930'!C21</f>
        <v>0</v>
      </c>
      <c r="F17" s="81">
        <f>'Rekap 11930'!D21</f>
        <v>0</v>
      </c>
      <c r="G17" s="61">
        <v>7</v>
      </c>
      <c r="H17" s="116" t="s">
        <v>39</v>
      </c>
      <c r="I17" s="129"/>
      <c r="J17" s="127">
        <f>'SO 11930'!Z69</f>
        <v>0</v>
      </c>
    </row>
    <row r="18" spans="1:26" ht="18" customHeight="1" x14ac:dyDescent="0.25">
      <c r="A18" s="11"/>
      <c r="B18" s="68">
        <v>3</v>
      </c>
      <c r="C18" s="72" t="s">
        <v>34</v>
      </c>
      <c r="D18" s="79"/>
      <c r="E18" s="77"/>
      <c r="F18" s="82"/>
      <c r="G18" s="61">
        <v>8</v>
      </c>
      <c r="H18" s="116" t="s">
        <v>40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35</v>
      </c>
      <c r="D20" s="80"/>
      <c r="E20" s="100"/>
      <c r="F20" s="107">
        <f>SUM(F16:F19)</f>
        <v>0</v>
      </c>
      <c r="G20" s="61">
        <v>10</v>
      </c>
      <c r="H20" s="116" t="s">
        <v>35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47</v>
      </c>
      <c r="C21" s="69" t="s">
        <v>7</v>
      </c>
      <c r="D21" s="75"/>
      <c r="E21" s="19"/>
      <c r="F21" s="98"/>
      <c r="G21" s="65" t="s">
        <v>53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48</v>
      </c>
      <c r="D22" s="87"/>
      <c r="E22" s="89" t="s">
        <v>51</v>
      </c>
      <c r="F22" s="81">
        <f>((F16*U22*0)+(F17*V22*0)+(F18*W22*0))/100</f>
        <v>0</v>
      </c>
      <c r="G22" s="60">
        <v>16</v>
      </c>
      <c r="H22" s="115" t="s">
        <v>54</v>
      </c>
      <c r="I22" s="130" t="s">
        <v>51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49</v>
      </c>
      <c r="D23" s="66"/>
      <c r="E23" s="89" t="s">
        <v>52</v>
      </c>
      <c r="F23" s="82">
        <f>((F16*U23*0)+(F17*V23*0)+(F18*W23*0))/100</f>
        <v>0</v>
      </c>
      <c r="G23" s="61">
        <v>17</v>
      </c>
      <c r="H23" s="116" t="s">
        <v>55</v>
      </c>
      <c r="I23" s="130" t="s">
        <v>51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50</v>
      </c>
      <c r="D24" s="66"/>
      <c r="E24" s="89" t="s">
        <v>51</v>
      </c>
      <c r="F24" s="82">
        <f>((F16*U24*0)+(F17*V24*0)+(F18*W24*0))/100</f>
        <v>0</v>
      </c>
      <c r="G24" s="61">
        <v>18</v>
      </c>
      <c r="H24" s="116" t="s">
        <v>56</v>
      </c>
      <c r="I24" s="130" t="s">
        <v>52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35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62</v>
      </c>
      <c r="D27" s="136"/>
      <c r="E27" s="102"/>
      <c r="F27" s="30"/>
      <c r="G27" s="109" t="s">
        <v>41</v>
      </c>
      <c r="H27" s="104" t="s">
        <v>42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43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44</v>
      </c>
      <c r="I29" s="123">
        <f>J28-SUM('SO 11930'!K9:'SO 11930'!K68)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45</v>
      </c>
      <c r="I30" s="89">
        <f>SUM('SO 11930'!K9:'SO 11930'!K68)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35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46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60</v>
      </c>
      <c r="E33" s="15"/>
      <c r="F33" s="103"/>
      <c r="G33" s="111">
        <v>26</v>
      </c>
      <c r="H33" s="142" t="s">
        <v>61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26</v>
      </c>
      <c r="B1" s="144"/>
      <c r="C1" s="144"/>
      <c r="D1" s="145" t="s">
        <v>23</v>
      </c>
      <c r="E1" s="144"/>
      <c r="F1" s="144"/>
      <c r="W1">
        <v>30.126000000000001</v>
      </c>
    </row>
    <row r="2" spans="1:26" x14ac:dyDescent="0.25">
      <c r="A2" s="145" t="s">
        <v>30</v>
      </c>
      <c r="B2" s="144"/>
      <c r="C2" s="144"/>
      <c r="D2" s="145" t="s">
        <v>21</v>
      </c>
      <c r="E2" s="144"/>
      <c r="F2" s="144"/>
    </row>
    <row r="3" spans="1:26" x14ac:dyDescent="0.25">
      <c r="A3" s="145" t="s">
        <v>29</v>
      </c>
      <c r="B3" s="144"/>
      <c r="C3" s="144"/>
      <c r="D3" s="145" t="s">
        <v>66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220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67</v>
      </c>
      <c r="B8" s="144"/>
      <c r="C8" s="144"/>
      <c r="D8" s="144"/>
      <c r="E8" s="144"/>
      <c r="F8" s="144"/>
    </row>
    <row r="9" spans="1:26" x14ac:dyDescent="0.25">
      <c r="A9" s="147" t="s">
        <v>63</v>
      </c>
      <c r="B9" s="147" t="s">
        <v>57</v>
      </c>
      <c r="C9" s="147" t="s">
        <v>58</v>
      </c>
      <c r="D9" s="147" t="s">
        <v>35</v>
      </c>
      <c r="E9" s="147" t="s">
        <v>64</v>
      </c>
      <c r="F9" s="147" t="s">
        <v>65</v>
      </c>
    </row>
    <row r="10" spans="1:26" x14ac:dyDescent="0.25">
      <c r="A10" s="154" t="s">
        <v>68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69</v>
      </c>
      <c r="B11" s="157">
        <f>'SO 11930'!L18</f>
        <v>0</v>
      </c>
      <c r="C11" s="157">
        <f>'SO 11930'!M18</f>
        <v>0</v>
      </c>
      <c r="D11" s="157">
        <f>'SO 11930'!I18</f>
        <v>0</v>
      </c>
      <c r="E11" s="158">
        <f>'SO 11930'!P18</f>
        <v>0</v>
      </c>
      <c r="F11" s="158">
        <f>'SO 11930'!S18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70</v>
      </c>
      <c r="B12" s="157">
        <f>'SO 11930'!L25</f>
        <v>0</v>
      </c>
      <c r="C12" s="157">
        <f>'SO 11930'!M25</f>
        <v>0</v>
      </c>
      <c r="D12" s="157">
        <f>'SO 11930'!I25</f>
        <v>0</v>
      </c>
      <c r="E12" s="158">
        <f>'SO 11930'!P25</f>
        <v>14.68</v>
      </c>
      <c r="F12" s="158">
        <f>'SO 11930'!S25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126</v>
      </c>
      <c r="B13" s="157">
        <f>'SO 11930'!L30</f>
        <v>0</v>
      </c>
      <c r="C13" s="157">
        <f>'SO 11930'!M30</f>
        <v>0</v>
      </c>
      <c r="D13" s="157">
        <f>'SO 11930'!I30</f>
        <v>0</v>
      </c>
      <c r="E13" s="158">
        <f>'SO 11930'!P30</f>
        <v>10.76</v>
      </c>
      <c r="F13" s="158">
        <f>'SO 11930'!S30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72</v>
      </c>
      <c r="B14" s="157">
        <f>'SO 11930'!L44</f>
        <v>0</v>
      </c>
      <c r="C14" s="157">
        <f>'SO 11930'!M44</f>
        <v>0</v>
      </c>
      <c r="D14" s="157">
        <f>'SO 11930'!I44</f>
        <v>0</v>
      </c>
      <c r="E14" s="158">
        <f>'SO 11930'!P44</f>
        <v>17.87</v>
      </c>
      <c r="F14" s="158">
        <f>'SO 11930'!S44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73</v>
      </c>
      <c r="B15" s="157">
        <f>'SO 11930'!L50</f>
        <v>0</v>
      </c>
      <c r="C15" s="157">
        <f>'SO 11930'!M50</f>
        <v>0</v>
      </c>
      <c r="D15" s="157">
        <f>'SO 11930'!I50</f>
        <v>0</v>
      </c>
      <c r="E15" s="158">
        <f>'SO 11930'!P50</f>
        <v>0.2</v>
      </c>
      <c r="F15" s="158">
        <f>'SO 11930'!S50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74</v>
      </c>
      <c r="B16" s="157">
        <f>'SO 11930'!L54</f>
        <v>0</v>
      </c>
      <c r="C16" s="157">
        <f>'SO 11930'!M54</f>
        <v>0</v>
      </c>
      <c r="D16" s="157">
        <f>'SO 11930'!I54</f>
        <v>0</v>
      </c>
      <c r="E16" s="158">
        <f>'SO 11930'!P54</f>
        <v>0</v>
      </c>
      <c r="F16" s="158">
        <f>'SO 11930'!S54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68</v>
      </c>
      <c r="B17" s="159">
        <f>'SO 11930'!L56</f>
        <v>0</v>
      </c>
      <c r="C17" s="159">
        <f>'SO 11930'!M56</f>
        <v>0</v>
      </c>
      <c r="D17" s="159">
        <f>'SO 11930'!I56</f>
        <v>0</v>
      </c>
      <c r="E17" s="160">
        <f>'SO 11930'!P56</f>
        <v>43.51</v>
      </c>
      <c r="F17" s="160">
        <f>'SO 11930'!S56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127</v>
      </c>
      <c r="B19" s="159"/>
      <c r="C19" s="157"/>
      <c r="D19" s="157"/>
      <c r="E19" s="158"/>
      <c r="F19" s="158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129</v>
      </c>
      <c r="B20" s="157">
        <f>'SO 11930'!L66</f>
        <v>0</v>
      </c>
      <c r="C20" s="157">
        <f>'SO 11930'!M66</f>
        <v>0</v>
      </c>
      <c r="D20" s="157">
        <f>'SO 11930'!I66</f>
        <v>0</v>
      </c>
      <c r="E20" s="158">
        <f>'SO 11930'!P66</f>
        <v>0.69</v>
      </c>
      <c r="F20" s="158">
        <f>'SO 11930'!S66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2" t="s">
        <v>127</v>
      </c>
      <c r="B21" s="159">
        <f>'SO 11930'!L68</f>
        <v>0</v>
      </c>
      <c r="C21" s="159">
        <f>'SO 11930'!M68</f>
        <v>0</v>
      </c>
      <c r="D21" s="159">
        <f>'SO 11930'!I68</f>
        <v>0</v>
      </c>
      <c r="E21" s="160">
        <f>'SO 11930'!P68</f>
        <v>0.69</v>
      </c>
      <c r="F21" s="160">
        <f>'SO 11930'!S68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2" t="s">
        <v>75</v>
      </c>
      <c r="B23" s="159">
        <f>'SO 11930'!L69</f>
        <v>0</v>
      </c>
      <c r="C23" s="159">
        <f>'SO 11930'!M69</f>
        <v>0</v>
      </c>
      <c r="D23" s="159">
        <f>'SO 11930'!I69</f>
        <v>0</v>
      </c>
      <c r="E23" s="160">
        <f>'SO 11930'!P69</f>
        <v>44.2</v>
      </c>
      <c r="F23" s="160">
        <f>'SO 11930'!S69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pane ySplit="8" topLeftCell="A9" activePane="bottomLeft" state="frozen"/>
      <selection pane="bottomLeft" activeCell="G66" sqref="G11:G66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30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76</v>
      </c>
      <c r="B8" s="164" t="s">
        <v>77</v>
      </c>
      <c r="C8" s="164" t="s">
        <v>78</v>
      </c>
      <c r="D8" s="164" t="s">
        <v>79</v>
      </c>
      <c r="E8" s="164" t="s">
        <v>80</v>
      </c>
      <c r="F8" s="164" t="s">
        <v>81</v>
      </c>
      <c r="G8" s="164" t="s">
        <v>82</v>
      </c>
      <c r="H8" s="164" t="s">
        <v>58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68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69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183</v>
      </c>
      <c r="D11" s="168" t="s">
        <v>184</v>
      </c>
      <c r="E11" s="168" t="s">
        <v>89</v>
      </c>
      <c r="F11" s="169">
        <v>6.4195000000000002</v>
      </c>
      <c r="G11" s="170"/>
      <c r="H11" s="170"/>
      <c r="I11" s="170">
        <f t="shared" ref="I11:I17" si="0">ROUND(F11*(G11+H11),2)</f>
        <v>0</v>
      </c>
      <c r="J11" s="168">
        <f t="shared" ref="J11:J17" si="1">ROUND(F11*(N11),2)</f>
        <v>33.96</v>
      </c>
      <c r="K11" s="1">
        <f t="shared" ref="K11:K17" si="2">ROUND(F11*(O11),2)</f>
        <v>0</v>
      </c>
      <c r="L11" s="1">
        <f t="shared" ref="L11:L17" si="3">ROUND(F11*(G11),2)</f>
        <v>0</v>
      </c>
      <c r="M11" s="1"/>
      <c r="N11" s="1">
        <v>5.29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90</v>
      </c>
      <c r="D12" s="168" t="s">
        <v>91</v>
      </c>
      <c r="E12" s="168" t="s">
        <v>89</v>
      </c>
      <c r="F12" s="169">
        <v>3.2094999999999998</v>
      </c>
      <c r="G12" s="170"/>
      <c r="H12" s="170"/>
      <c r="I12" s="170">
        <f t="shared" si="0"/>
        <v>0</v>
      </c>
      <c r="J12" s="168">
        <f t="shared" si="1"/>
        <v>2.89</v>
      </c>
      <c r="K12" s="1">
        <f t="shared" si="2"/>
        <v>0</v>
      </c>
      <c r="L12" s="1">
        <f t="shared" si="3"/>
        <v>0</v>
      </c>
      <c r="M12" s="1"/>
      <c r="N12" s="1">
        <v>0.9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86</v>
      </c>
      <c r="C13" s="172" t="s">
        <v>92</v>
      </c>
      <c r="D13" s="168" t="s">
        <v>93</v>
      </c>
      <c r="E13" s="168" t="s">
        <v>94</v>
      </c>
      <c r="F13" s="169">
        <v>31.876000000000001</v>
      </c>
      <c r="G13" s="170"/>
      <c r="H13" s="170"/>
      <c r="I13" s="170">
        <f t="shared" si="0"/>
        <v>0</v>
      </c>
      <c r="J13" s="168">
        <f t="shared" si="1"/>
        <v>13.71</v>
      </c>
      <c r="K13" s="1">
        <f t="shared" si="2"/>
        <v>0</v>
      </c>
      <c r="L13" s="1">
        <f t="shared" si="3"/>
        <v>0</v>
      </c>
      <c r="M13" s="1"/>
      <c r="N13" s="1">
        <v>0.43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86</v>
      </c>
      <c r="C14" s="172" t="s">
        <v>95</v>
      </c>
      <c r="D14" s="168" t="s">
        <v>96</v>
      </c>
      <c r="E14" s="168" t="s">
        <v>89</v>
      </c>
      <c r="F14" s="169">
        <v>12.561</v>
      </c>
      <c r="G14" s="170"/>
      <c r="H14" s="170"/>
      <c r="I14" s="170">
        <f t="shared" si="0"/>
        <v>0</v>
      </c>
      <c r="J14" s="168">
        <f t="shared" si="1"/>
        <v>44.97</v>
      </c>
      <c r="K14" s="1">
        <f t="shared" si="2"/>
        <v>0</v>
      </c>
      <c r="L14" s="1">
        <f t="shared" si="3"/>
        <v>0</v>
      </c>
      <c r="M14" s="1"/>
      <c r="N14" s="1">
        <v>3.58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86</v>
      </c>
      <c r="C15" s="172" t="s">
        <v>97</v>
      </c>
      <c r="D15" s="168" t="s">
        <v>98</v>
      </c>
      <c r="E15" s="168" t="s">
        <v>89</v>
      </c>
      <c r="F15" s="169">
        <v>12.561</v>
      </c>
      <c r="G15" s="170"/>
      <c r="H15" s="170"/>
      <c r="I15" s="170">
        <f t="shared" si="0"/>
        <v>0</v>
      </c>
      <c r="J15" s="168">
        <f t="shared" si="1"/>
        <v>9.42</v>
      </c>
      <c r="K15" s="1">
        <f t="shared" si="2"/>
        <v>0</v>
      </c>
      <c r="L15" s="1">
        <f t="shared" si="3"/>
        <v>0</v>
      </c>
      <c r="M15" s="1"/>
      <c r="N15" s="1">
        <v>0.75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86</v>
      </c>
      <c r="C16" s="172" t="s">
        <v>130</v>
      </c>
      <c r="D16" s="168" t="s">
        <v>131</v>
      </c>
      <c r="E16" s="168" t="s">
        <v>89</v>
      </c>
      <c r="F16" s="169">
        <v>6.1416000000000004</v>
      </c>
      <c r="G16" s="170"/>
      <c r="H16" s="170"/>
      <c r="I16" s="170">
        <f t="shared" si="0"/>
        <v>0</v>
      </c>
      <c r="J16" s="168">
        <f t="shared" si="1"/>
        <v>142.61000000000001</v>
      </c>
      <c r="K16" s="1">
        <f t="shared" si="2"/>
        <v>0</v>
      </c>
      <c r="L16" s="1">
        <f t="shared" si="3"/>
        <v>0</v>
      </c>
      <c r="M16" s="1"/>
      <c r="N16" s="1">
        <v>23.22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86</v>
      </c>
      <c r="C17" s="172" t="s">
        <v>132</v>
      </c>
      <c r="D17" s="168" t="s">
        <v>133</v>
      </c>
      <c r="E17" s="168" t="s">
        <v>89</v>
      </c>
      <c r="F17" s="169">
        <v>3.0710000000000002</v>
      </c>
      <c r="G17" s="170"/>
      <c r="H17" s="170"/>
      <c r="I17" s="170">
        <f t="shared" si="0"/>
        <v>0</v>
      </c>
      <c r="J17" s="168">
        <f t="shared" si="1"/>
        <v>20.149999999999999</v>
      </c>
      <c r="K17" s="1">
        <f t="shared" si="2"/>
        <v>0</v>
      </c>
      <c r="L17" s="1">
        <f t="shared" si="3"/>
        <v>0</v>
      </c>
      <c r="M17" s="1"/>
      <c r="N17" s="1">
        <v>6.5600000000000005</v>
      </c>
      <c r="O17" s="1"/>
      <c r="P17" s="167"/>
      <c r="Q17" s="173"/>
      <c r="R17" s="173"/>
      <c r="S17" s="167"/>
      <c r="Z17">
        <v>0</v>
      </c>
    </row>
    <row r="18" spans="1:26" x14ac:dyDescent="0.25">
      <c r="A18" s="156"/>
      <c r="B18" s="156"/>
      <c r="C18" s="156"/>
      <c r="D18" s="156" t="s">
        <v>69</v>
      </c>
      <c r="E18" s="156"/>
      <c r="F18" s="167"/>
      <c r="G18" s="159"/>
      <c r="H18" s="159">
        <f>ROUND((SUM(M10:M17))/1,2)</f>
        <v>0</v>
      </c>
      <c r="I18" s="159">
        <f>ROUND((SUM(I10:I17))/1,2)</f>
        <v>0</v>
      </c>
      <c r="J18" s="156"/>
      <c r="K18" s="156"/>
      <c r="L18" s="156">
        <f>ROUND((SUM(L10:L17))/1,2)</f>
        <v>0</v>
      </c>
      <c r="M18" s="156">
        <f>ROUND((SUM(M10:M17))/1,2)</f>
        <v>0</v>
      </c>
      <c r="N18" s="156"/>
      <c r="O18" s="156"/>
      <c r="P18" s="174">
        <f>ROUND((SUM(P10:P17))/1,2)</f>
        <v>0</v>
      </c>
      <c r="Q18" s="153"/>
      <c r="R18" s="153"/>
      <c r="S18" s="174">
        <f>ROUND((SUM(S10:S17))/1,2)</f>
        <v>0</v>
      </c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156" t="s">
        <v>70</v>
      </c>
      <c r="E20" s="156"/>
      <c r="F20" s="167"/>
      <c r="G20" s="157"/>
      <c r="H20" s="157"/>
      <c r="I20" s="157"/>
      <c r="J20" s="156"/>
      <c r="K20" s="156"/>
      <c r="L20" s="156"/>
      <c r="M20" s="156"/>
      <c r="N20" s="156"/>
      <c r="O20" s="156"/>
      <c r="P20" s="156"/>
      <c r="Q20" s="153"/>
      <c r="R20" s="153"/>
      <c r="S20" s="156"/>
      <c r="T20" s="153"/>
      <c r="U20" s="153"/>
      <c r="V20" s="153"/>
      <c r="W20" s="153"/>
      <c r="X20" s="153"/>
      <c r="Y20" s="153"/>
      <c r="Z20" s="153"/>
    </row>
    <row r="21" spans="1:26" ht="24.95" customHeight="1" x14ac:dyDescent="0.25">
      <c r="A21" s="171"/>
      <c r="B21" s="168" t="s">
        <v>99</v>
      </c>
      <c r="C21" s="172" t="s">
        <v>134</v>
      </c>
      <c r="D21" s="168" t="s">
        <v>135</v>
      </c>
      <c r="E21" s="168" t="s">
        <v>89</v>
      </c>
      <c r="F21" s="169">
        <v>0.68240000000000001</v>
      </c>
      <c r="G21" s="170"/>
      <c r="H21" s="170"/>
      <c r="I21" s="170">
        <f>ROUND(F21*(G21+H21),2)</f>
        <v>0</v>
      </c>
      <c r="J21" s="168">
        <f>ROUND(F21*(N21),2)</f>
        <v>17.66</v>
      </c>
      <c r="K21" s="1">
        <f>ROUND(F21*(O21),2)</f>
        <v>0</v>
      </c>
      <c r="L21" s="1">
        <f>ROUND(F21*(G21),2)</f>
        <v>0</v>
      </c>
      <c r="M21" s="1"/>
      <c r="N21" s="1">
        <v>25.88</v>
      </c>
      <c r="O21" s="1"/>
      <c r="P21" s="167">
        <f>ROUND(F21*(R21),3)</f>
        <v>1.3240000000000001</v>
      </c>
      <c r="Q21" s="173"/>
      <c r="R21" s="173">
        <v>1.93971</v>
      </c>
      <c r="S21" s="167"/>
      <c r="Z21">
        <v>0</v>
      </c>
    </row>
    <row r="22" spans="1:26" ht="24.95" customHeight="1" x14ac:dyDescent="0.25">
      <c r="A22" s="171"/>
      <c r="B22" s="168" t="s">
        <v>110</v>
      </c>
      <c r="C22" s="172" t="s">
        <v>136</v>
      </c>
      <c r="D22" s="168" t="s">
        <v>137</v>
      </c>
      <c r="E22" s="168" t="s">
        <v>89</v>
      </c>
      <c r="F22" s="169">
        <v>5.614446</v>
      </c>
      <c r="G22" s="170"/>
      <c r="H22" s="170"/>
      <c r="I22" s="170">
        <f>ROUND(F22*(G22+H22),2)</f>
        <v>0</v>
      </c>
      <c r="J22" s="168">
        <f>ROUND(F22*(N22),2)</f>
        <v>428.1</v>
      </c>
      <c r="K22" s="1">
        <f>ROUND(F22*(O22),2)</f>
        <v>0</v>
      </c>
      <c r="L22" s="1">
        <f>ROUND(F22*(G22),2)</f>
        <v>0</v>
      </c>
      <c r="M22" s="1"/>
      <c r="N22" s="1">
        <v>76.25</v>
      </c>
      <c r="O22" s="1"/>
      <c r="P22" s="167">
        <f>ROUND(F22*(R22),3)</f>
        <v>13.351000000000001</v>
      </c>
      <c r="Q22" s="173"/>
      <c r="R22" s="173">
        <v>2.3778966129999999</v>
      </c>
      <c r="S22" s="167"/>
      <c r="Z22">
        <v>0</v>
      </c>
    </row>
    <row r="23" spans="1:26" ht="24.95" customHeight="1" x14ac:dyDescent="0.25">
      <c r="A23" s="171"/>
      <c r="B23" s="168" t="s">
        <v>110</v>
      </c>
      <c r="C23" s="172" t="s">
        <v>185</v>
      </c>
      <c r="D23" s="168" t="s">
        <v>186</v>
      </c>
      <c r="E23" s="168" t="s">
        <v>94</v>
      </c>
      <c r="F23" s="169">
        <v>2.319</v>
      </c>
      <c r="G23" s="170"/>
      <c r="H23" s="170"/>
      <c r="I23" s="170">
        <f>ROUND(F23*(G23+H23),2)</f>
        <v>0</v>
      </c>
      <c r="J23" s="168">
        <f>ROUND(F23*(N23),2)</f>
        <v>27.16</v>
      </c>
      <c r="K23" s="1">
        <f>ROUND(F23*(O23),2)</f>
        <v>0</v>
      </c>
      <c r="L23" s="1">
        <f>ROUND(F23*(G23),2)</f>
        <v>0</v>
      </c>
      <c r="M23" s="1"/>
      <c r="N23" s="1">
        <v>11.71</v>
      </c>
      <c r="O23" s="1"/>
      <c r="P23" s="167">
        <f>ROUND(F23*(R23),3)</f>
        <v>2E-3</v>
      </c>
      <c r="Q23" s="173"/>
      <c r="R23" s="173">
        <v>7.3374849999999995E-4</v>
      </c>
      <c r="S23" s="167"/>
      <c r="Z23">
        <v>0</v>
      </c>
    </row>
    <row r="24" spans="1:26" ht="24.95" customHeight="1" x14ac:dyDescent="0.25">
      <c r="A24" s="171"/>
      <c r="B24" s="168" t="s">
        <v>110</v>
      </c>
      <c r="C24" s="172" t="s">
        <v>187</v>
      </c>
      <c r="D24" s="168" t="s">
        <v>188</v>
      </c>
      <c r="E24" s="168" t="s">
        <v>94</v>
      </c>
      <c r="F24" s="169">
        <v>2.319</v>
      </c>
      <c r="G24" s="170"/>
      <c r="H24" s="170"/>
      <c r="I24" s="170">
        <f>ROUND(F24*(G24+H24),2)</f>
        <v>0</v>
      </c>
      <c r="J24" s="168">
        <f>ROUND(F24*(N24),2)</f>
        <v>5.59</v>
      </c>
      <c r="K24" s="1">
        <f>ROUND(F24*(O24),2)</f>
        <v>0</v>
      </c>
      <c r="L24" s="1">
        <f>ROUND(F24*(G24),2)</f>
        <v>0</v>
      </c>
      <c r="M24" s="1"/>
      <c r="N24" s="1">
        <v>2.41</v>
      </c>
      <c r="O24" s="1"/>
      <c r="P24" s="167"/>
      <c r="Q24" s="173"/>
      <c r="R24" s="173"/>
      <c r="S24" s="167"/>
      <c r="Z24">
        <v>0</v>
      </c>
    </row>
    <row r="25" spans="1:26" x14ac:dyDescent="0.25">
      <c r="A25" s="156"/>
      <c r="B25" s="156"/>
      <c r="C25" s="156"/>
      <c r="D25" s="156" t="s">
        <v>70</v>
      </c>
      <c r="E25" s="156"/>
      <c r="F25" s="167"/>
      <c r="G25" s="159"/>
      <c r="H25" s="159">
        <f>ROUND((SUM(M20:M24))/1,2)</f>
        <v>0</v>
      </c>
      <c r="I25" s="159">
        <f>ROUND((SUM(I20:I24))/1,2)</f>
        <v>0</v>
      </c>
      <c r="J25" s="156"/>
      <c r="K25" s="156"/>
      <c r="L25" s="156">
        <f>ROUND((SUM(L20:L24))/1,2)</f>
        <v>0</v>
      </c>
      <c r="M25" s="156">
        <f>ROUND((SUM(M20:M24))/1,2)</f>
        <v>0</v>
      </c>
      <c r="N25" s="156"/>
      <c r="O25" s="156"/>
      <c r="P25" s="174">
        <f>ROUND((SUM(P20:P24))/1,2)</f>
        <v>14.68</v>
      </c>
      <c r="Q25" s="153"/>
      <c r="R25" s="153"/>
      <c r="S25" s="174">
        <f>ROUND((SUM(S20:S24))/1,2)</f>
        <v>0</v>
      </c>
      <c r="T25" s="153"/>
      <c r="U25" s="153"/>
      <c r="V25" s="153"/>
      <c r="W25" s="153"/>
      <c r="X25" s="153"/>
      <c r="Y25" s="153"/>
      <c r="Z25" s="153"/>
    </row>
    <row r="26" spans="1:26" x14ac:dyDescent="0.25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6"/>
      <c r="B27" s="156"/>
      <c r="C27" s="156"/>
      <c r="D27" s="156" t="s">
        <v>126</v>
      </c>
      <c r="E27" s="156"/>
      <c r="F27" s="167"/>
      <c r="G27" s="157"/>
      <c r="H27" s="157"/>
      <c r="I27" s="157"/>
      <c r="J27" s="156"/>
      <c r="K27" s="156"/>
      <c r="L27" s="156"/>
      <c r="M27" s="156"/>
      <c r="N27" s="156"/>
      <c r="O27" s="156"/>
      <c r="P27" s="156"/>
      <c r="Q27" s="153"/>
      <c r="R27" s="153"/>
      <c r="S27" s="156"/>
      <c r="T27" s="153"/>
      <c r="U27" s="153"/>
      <c r="V27" s="153"/>
      <c r="W27" s="153"/>
      <c r="X27" s="153"/>
      <c r="Y27" s="153"/>
      <c r="Z27" s="153"/>
    </row>
    <row r="28" spans="1:26" ht="24.95" customHeight="1" x14ac:dyDescent="0.25">
      <c r="A28" s="171"/>
      <c r="B28" s="168" t="s">
        <v>138</v>
      </c>
      <c r="C28" s="172" t="s">
        <v>189</v>
      </c>
      <c r="D28" s="168" t="s">
        <v>190</v>
      </c>
      <c r="E28" s="168" t="s">
        <v>94</v>
      </c>
      <c r="F28" s="169">
        <v>25.547820000000002</v>
      </c>
      <c r="G28" s="170"/>
      <c r="H28" s="170"/>
      <c r="I28" s="170">
        <f>ROUND(F28*(G28+H28),2)</f>
        <v>0</v>
      </c>
      <c r="J28" s="168">
        <f>ROUND(F28*(N28),2)</f>
        <v>2356.79</v>
      </c>
      <c r="K28" s="1">
        <f>ROUND(F28*(O28),2)</f>
        <v>0</v>
      </c>
      <c r="L28" s="1">
        <f>ROUND(F28*(G28),2)</f>
        <v>0</v>
      </c>
      <c r="M28" s="1"/>
      <c r="N28" s="1">
        <v>92.25</v>
      </c>
      <c r="O28" s="1"/>
      <c r="P28" s="167">
        <f>ROUND(F28*(R28),3)</f>
        <v>10.43</v>
      </c>
      <c r="Q28" s="173"/>
      <c r="R28" s="173">
        <v>0.40827000000000002</v>
      </c>
      <c r="S28" s="167"/>
      <c r="Z28">
        <v>0</v>
      </c>
    </row>
    <row r="29" spans="1:26" ht="24.95" customHeight="1" x14ac:dyDescent="0.25">
      <c r="A29" s="171"/>
      <c r="B29" s="168" t="s">
        <v>110</v>
      </c>
      <c r="C29" s="172" t="s">
        <v>141</v>
      </c>
      <c r="D29" s="168" t="s">
        <v>191</v>
      </c>
      <c r="E29" s="168" t="s">
        <v>124</v>
      </c>
      <c r="F29" s="169">
        <v>0.32600702079999999</v>
      </c>
      <c r="G29" s="170"/>
      <c r="H29" s="170"/>
      <c r="I29" s="170">
        <f>ROUND(F29*(G29+H29),2)</f>
        <v>0</v>
      </c>
      <c r="J29" s="168">
        <f>ROUND(F29*(N29),2)</f>
        <v>187.39</v>
      </c>
      <c r="K29" s="1">
        <f>ROUND(F29*(O29),2)</f>
        <v>0</v>
      </c>
      <c r="L29" s="1">
        <f>ROUND(F29*(G29),2)</f>
        <v>0</v>
      </c>
      <c r="M29" s="1"/>
      <c r="N29" s="1">
        <v>574.79</v>
      </c>
      <c r="O29" s="1"/>
      <c r="P29" s="167">
        <f>ROUND(F29*(R29),3)</f>
        <v>0.32700000000000001</v>
      </c>
      <c r="Q29" s="173"/>
      <c r="R29" s="173">
        <v>1.002</v>
      </c>
      <c r="S29" s="167"/>
      <c r="Z29">
        <v>0</v>
      </c>
    </row>
    <row r="30" spans="1:26" x14ac:dyDescent="0.25">
      <c r="A30" s="156"/>
      <c r="B30" s="156"/>
      <c r="C30" s="156"/>
      <c r="D30" s="156" t="s">
        <v>126</v>
      </c>
      <c r="E30" s="156"/>
      <c r="F30" s="167"/>
      <c r="G30" s="159"/>
      <c r="H30" s="159">
        <f>ROUND((SUM(M27:M29))/1,2)</f>
        <v>0</v>
      </c>
      <c r="I30" s="159">
        <f>ROUND((SUM(I27:I29))/1,2)</f>
        <v>0</v>
      </c>
      <c r="J30" s="156"/>
      <c r="K30" s="156"/>
      <c r="L30" s="156">
        <f>ROUND((SUM(L27:L29))/1,2)</f>
        <v>0</v>
      </c>
      <c r="M30" s="156">
        <f>ROUND((SUM(M27:M29))/1,2)</f>
        <v>0</v>
      </c>
      <c r="N30" s="156"/>
      <c r="O30" s="156"/>
      <c r="P30" s="174">
        <f>ROUND((SUM(P27:P29))/1,2)</f>
        <v>10.76</v>
      </c>
      <c r="Q30" s="153"/>
      <c r="R30" s="153"/>
      <c r="S30" s="174">
        <f>ROUND((SUM(S27:S29))/1,2)</f>
        <v>0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156" t="s">
        <v>72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1"/>
      <c r="B33" s="168" t="s">
        <v>110</v>
      </c>
      <c r="C33" s="172" t="s">
        <v>192</v>
      </c>
      <c r="D33" s="168" t="s">
        <v>193</v>
      </c>
      <c r="E33" s="168" t="s">
        <v>89</v>
      </c>
      <c r="F33" s="169">
        <v>3.2319</v>
      </c>
      <c r="G33" s="170"/>
      <c r="H33" s="170"/>
      <c r="I33" s="170">
        <f t="shared" ref="I33:I43" si="4">ROUND(F33*(G33+H33),2)</f>
        <v>0</v>
      </c>
      <c r="J33" s="168">
        <f t="shared" ref="J33:J43" si="5">ROUND(F33*(N33),2)</f>
        <v>374</v>
      </c>
      <c r="K33" s="1">
        <f t="shared" ref="K33:K43" si="6">ROUND(F33*(O33),2)</f>
        <v>0</v>
      </c>
      <c r="L33" s="1">
        <f t="shared" ref="L33:L43" si="7">ROUND(F33*(G33),2)</f>
        <v>0</v>
      </c>
      <c r="M33" s="1"/>
      <c r="N33" s="1">
        <v>115.72</v>
      </c>
      <c r="O33" s="1"/>
      <c r="P33" s="167">
        <f>ROUND(F33*(R33),3)</f>
        <v>7.8250000000000002</v>
      </c>
      <c r="Q33" s="173"/>
      <c r="R33" s="173">
        <v>2.4210275700000001</v>
      </c>
      <c r="S33" s="167"/>
      <c r="Z33">
        <v>0</v>
      </c>
    </row>
    <row r="34" spans="1:26" ht="24.95" customHeight="1" x14ac:dyDescent="0.25">
      <c r="A34" s="171"/>
      <c r="B34" s="168" t="s">
        <v>110</v>
      </c>
      <c r="C34" s="172" t="s">
        <v>194</v>
      </c>
      <c r="D34" s="168" t="s">
        <v>195</v>
      </c>
      <c r="E34" s="168" t="s">
        <v>94</v>
      </c>
      <c r="F34" s="169">
        <v>3.2919999999999998</v>
      </c>
      <c r="G34" s="170"/>
      <c r="H34" s="170"/>
      <c r="I34" s="170">
        <f t="shared" si="4"/>
        <v>0</v>
      </c>
      <c r="J34" s="168">
        <f t="shared" si="5"/>
        <v>10.34</v>
      </c>
      <c r="K34" s="1">
        <f t="shared" si="6"/>
        <v>0</v>
      </c>
      <c r="L34" s="1">
        <f t="shared" si="7"/>
        <v>0</v>
      </c>
      <c r="M34" s="1"/>
      <c r="N34" s="1">
        <v>3.14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110</v>
      </c>
      <c r="C35" s="172" t="s">
        <v>196</v>
      </c>
      <c r="D35" s="168" t="s">
        <v>197</v>
      </c>
      <c r="E35" s="168" t="s">
        <v>94</v>
      </c>
      <c r="F35" s="169">
        <v>3.2921999999999998</v>
      </c>
      <c r="G35" s="170"/>
      <c r="H35" s="170"/>
      <c r="I35" s="170">
        <f t="shared" si="4"/>
        <v>0</v>
      </c>
      <c r="J35" s="168">
        <f t="shared" si="5"/>
        <v>28.25</v>
      </c>
      <c r="K35" s="1">
        <f t="shared" si="6"/>
        <v>0</v>
      </c>
      <c r="L35" s="1">
        <f t="shared" si="7"/>
        <v>0</v>
      </c>
      <c r="M35" s="1"/>
      <c r="N35" s="1">
        <v>8.58</v>
      </c>
      <c r="O35" s="1"/>
      <c r="P35" s="167">
        <f>ROUND(F35*(R35),3)</f>
        <v>2.8000000000000001E-2</v>
      </c>
      <c r="Q35" s="173"/>
      <c r="R35" s="173">
        <v>8.6E-3</v>
      </c>
      <c r="S35" s="167"/>
      <c r="Z35">
        <v>0</v>
      </c>
    </row>
    <row r="36" spans="1:26" ht="24.95" customHeight="1" x14ac:dyDescent="0.25">
      <c r="A36" s="171"/>
      <c r="B36" s="168" t="s">
        <v>110</v>
      </c>
      <c r="C36" s="172" t="s">
        <v>198</v>
      </c>
      <c r="D36" s="168" t="s">
        <v>199</v>
      </c>
      <c r="E36" s="168" t="s">
        <v>89</v>
      </c>
      <c r="F36" s="169">
        <v>1.0329999999999999</v>
      </c>
      <c r="G36" s="170"/>
      <c r="H36" s="170"/>
      <c r="I36" s="170">
        <f t="shared" si="4"/>
        <v>0</v>
      </c>
      <c r="J36" s="168">
        <f t="shared" si="5"/>
        <v>112.43</v>
      </c>
      <c r="K36" s="1">
        <f t="shared" si="6"/>
        <v>0</v>
      </c>
      <c r="L36" s="1">
        <f t="shared" si="7"/>
        <v>0</v>
      </c>
      <c r="M36" s="1"/>
      <c r="N36" s="1">
        <v>108.84</v>
      </c>
      <c r="O36" s="1"/>
      <c r="P36" s="167">
        <f>ROUND(F36*(R36),3)</f>
        <v>2.5350000000000001</v>
      </c>
      <c r="Q36" s="173"/>
      <c r="R36" s="173">
        <v>2.4542068779999999</v>
      </c>
      <c r="S36" s="167"/>
      <c r="Z36">
        <v>0</v>
      </c>
    </row>
    <row r="37" spans="1:26" ht="24.95" customHeight="1" x14ac:dyDescent="0.25">
      <c r="A37" s="171"/>
      <c r="B37" s="168" t="s">
        <v>110</v>
      </c>
      <c r="C37" s="172" t="s">
        <v>113</v>
      </c>
      <c r="D37" s="168" t="s">
        <v>114</v>
      </c>
      <c r="E37" s="168" t="s">
        <v>89</v>
      </c>
      <c r="F37" s="169">
        <v>3.2320000000000002</v>
      </c>
      <c r="G37" s="170"/>
      <c r="H37" s="170"/>
      <c r="I37" s="170">
        <f t="shared" si="4"/>
        <v>0</v>
      </c>
      <c r="J37" s="168">
        <f t="shared" si="5"/>
        <v>28.51</v>
      </c>
      <c r="K37" s="1">
        <f t="shared" si="6"/>
        <v>0</v>
      </c>
      <c r="L37" s="1">
        <f t="shared" si="7"/>
        <v>0</v>
      </c>
      <c r="M37" s="1"/>
      <c r="N37" s="1">
        <v>8.82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110</v>
      </c>
      <c r="C38" s="172" t="s">
        <v>200</v>
      </c>
      <c r="D38" s="168" t="s">
        <v>201</v>
      </c>
      <c r="E38" s="168" t="s">
        <v>89</v>
      </c>
      <c r="F38" s="169">
        <v>1.0329999999999999</v>
      </c>
      <c r="G38" s="170"/>
      <c r="H38" s="170"/>
      <c r="I38" s="170">
        <f t="shared" si="4"/>
        <v>0</v>
      </c>
      <c r="J38" s="168">
        <f t="shared" si="5"/>
        <v>20.46</v>
      </c>
      <c r="K38" s="1">
        <f t="shared" si="6"/>
        <v>0</v>
      </c>
      <c r="L38" s="1">
        <f t="shared" si="7"/>
        <v>0</v>
      </c>
      <c r="M38" s="1"/>
      <c r="N38" s="1">
        <v>19.809999999999999</v>
      </c>
      <c r="O38" s="1"/>
      <c r="P38" s="167">
        <f>ROUND(F38*(R38),3)</f>
        <v>2.1000000000000001E-2</v>
      </c>
      <c r="Q38" s="173"/>
      <c r="R38" s="173">
        <v>0.02</v>
      </c>
      <c r="S38" s="167"/>
      <c r="Z38">
        <v>0</v>
      </c>
    </row>
    <row r="39" spans="1:26" ht="24.95" customHeight="1" x14ac:dyDescent="0.25">
      <c r="A39" s="171"/>
      <c r="B39" s="168" t="s">
        <v>110</v>
      </c>
      <c r="C39" s="172" t="s">
        <v>115</v>
      </c>
      <c r="D39" s="168" t="s">
        <v>116</v>
      </c>
      <c r="E39" s="168" t="s">
        <v>89</v>
      </c>
      <c r="F39" s="169">
        <v>3.2320000000000002</v>
      </c>
      <c r="G39" s="170"/>
      <c r="H39" s="170"/>
      <c r="I39" s="170">
        <f t="shared" si="4"/>
        <v>0</v>
      </c>
      <c r="J39" s="168">
        <f t="shared" si="5"/>
        <v>8.69</v>
      </c>
      <c r="K39" s="1">
        <f t="shared" si="6"/>
        <v>0</v>
      </c>
      <c r="L39" s="1">
        <f t="shared" si="7"/>
        <v>0</v>
      </c>
      <c r="M39" s="1"/>
      <c r="N39" s="1">
        <v>2.69</v>
      </c>
      <c r="O39" s="1"/>
      <c r="P39" s="167"/>
      <c r="Q39" s="173"/>
      <c r="R39" s="173"/>
      <c r="S39" s="167"/>
      <c r="Z39">
        <v>0</v>
      </c>
    </row>
    <row r="40" spans="1:26" ht="35.1" customHeight="1" x14ac:dyDescent="0.25">
      <c r="A40" s="171"/>
      <c r="B40" s="168" t="s">
        <v>110</v>
      </c>
      <c r="C40" s="172" t="s">
        <v>202</v>
      </c>
      <c r="D40" s="168" t="s">
        <v>203</v>
      </c>
      <c r="E40" s="168" t="s">
        <v>94</v>
      </c>
      <c r="F40" s="169">
        <v>18.145</v>
      </c>
      <c r="G40" s="170"/>
      <c r="H40" s="170"/>
      <c r="I40" s="170">
        <f t="shared" si="4"/>
        <v>0</v>
      </c>
      <c r="J40" s="168">
        <f t="shared" si="5"/>
        <v>39.369999999999997</v>
      </c>
      <c r="K40" s="1">
        <f t="shared" si="6"/>
        <v>0</v>
      </c>
      <c r="L40" s="1">
        <f t="shared" si="7"/>
        <v>0</v>
      </c>
      <c r="M40" s="1"/>
      <c r="N40" s="1">
        <v>2.17</v>
      </c>
      <c r="O40" s="1"/>
      <c r="P40" s="167">
        <f>ROUND(F40*(R40),3)</f>
        <v>3.4000000000000002E-2</v>
      </c>
      <c r="Q40" s="173"/>
      <c r="R40" s="173">
        <v>1.8699999999999999E-3</v>
      </c>
      <c r="S40" s="167"/>
      <c r="Z40">
        <v>0</v>
      </c>
    </row>
    <row r="41" spans="1:26" ht="24.95" customHeight="1" x14ac:dyDescent="0.25">
      <c r="A41" s="171"/>
      <c r="B41" s="168" t="s">
        <v>110</v>
      </c>
      <c r="C41" s="172" t="s">
        <v>204</v>
      </c>
      <c r="D41" s="168" t="s">
        <v>205</v>
      </c>
      <c r="E41" s="168" t="s">
        <v>89</v>
      </c>
      <c r="F41" s="169">
        <v>2.7248000000000001</v>
      </c>
      <c r="G41" s="170"/>
      <c r="H41" s="170"/>
      <c r="I41" s="170">
        <f t="shared" si="4"/>
        <v>0</v>
      </c>
      <c r="J41" s="168">
        <f t="shared" si="5"/>
        <v>80.650000000000006</v>
      </c>
      <c r="K41" s="1">
        <f t="shared" si="6"/>
        <v>0</v>
      </c>
      <c r="L41" s="1">
        <f t="shared" si="7"/>
        <v>0</v>
      </c>
      <c r="M41" s="1"/>
      <c r="N41" s="1">
        <v>29.6</v>
      </c>
      <c r="O41" s="1"/>
      <c r="P41" s="167">
        <f>ROUND(F41*(R41),3)</f>
        <v>5.0049999999999999</v>
      </c>
      <c r="Q41" s="173"/>
      <c r="R41" s="173">
        <v>1.837</v>
      </c>
      <c r="S41" s="167"/>
      <c r="Z41">
        <v>0</v>
      </c>
    </row>
    <row r="42" spans="1:26" ht="24.95" customHeight="1" x14ac:dyDescent="0.25">
      <c r="A42" s="171"/>
      <c r="B42" s="168" t="s">
        <v>110</v>
      </c>
      <c r="C42" s="172" t="s">
        <v>206</v>
      </c>
      <c r="D42" s="168" t="s">
        <v>207</v>
      </c>
      <c r="E42" s="168" t="s">
        <v>94</v>
      </c>
      <c r="F42" s="169">
        <v>18.145</v>
      </c>
      <c r="G42" s="170"/>
      <c r="H42" s="170"/>
      <c r="I42" s="170">
        <f t="shared" si="4"/>
        <v>0</v>
      </c>
      <c r="J42" s="168">
        <f t="shared" si="5"/>
        <v>153.33000000000001</v>
      </c>
      <c r="K42" s="1">
        <f t="shared" si="6"/>
        <v>0</v>
      </c>
      <c r="L42" s="1">
        <f t="shared" si="7"/>
        <v>0</v>
      </c>
      <c r="M42" s="1"/>
      <c r="N42" s="1">
        <v>8.4499999999999993</v>
      </c>
      <c r="O42" s="1"/>
      <c r="P42" s="167">
        <f>ROUND(F42*(R42),3)</f>
        <v>2.234</v>
      </c>
      <c r="Q42" s="173"/>
      <c r="R42" s="173">
        <v>0.1231</v>
      </c>
      <c r="S42" s="167"/>
      <c r="Z42">
        <v>0</v>
      </c>
    </row>
    <row r="43" spans="1:26" ht="35.1" customHeight="1" x14ac:dyDescent="0.25">
      <c r="A43" s="171"/>
      <c r="B43" s="168" t="s">
        <v>110</v>
      </c>
      <c r="C43" s="172" t="s">
        <v>117</v>
      </c>
      <c r="D43" s="168" t="s">
        <v>118</v>
      </c>
      <c r="E43" s="168" t="s">
        <v>94</v>
      </c>
      <c r="F43" s="169">
        <v>21.545999999999999</v>
      </c>
      <c r="G43" s="170"/>
      <c r="H43" s="170"/>
      <c r="I43" s="170">
        <f t="shared" si="4"/>
        <v>0</v>
      </c>
      <c r="J43" s="168">
        <f t="shared" si="5"/>
        <v>154.05000000000001</v>
      </c>
      <c r="K43" s="1">
        <f t="shared" si="6"/>
        <v>0</v>
      </c>
      <c r="L43" s="1">
        <f t="shared" si="7"/>
        <v>0</v>
      </c>
      <c r="M43" s="1"/>
      <c r="N43" s="1">
        <v>7.15</v>
      </c>
      <c r="O43" s="1"/>
      <c r="P43" s="167">
        <f>ROUND(F43*(R43),3)</f>
        <v>0.189</v>
      </c>
      <c r="Q43" s="173"/>
      <c r="R43" s="173">
        <v>8.7799999999999996E-3</v>
      </c>
      <c r="S43" s="167"/>
      <c r="Z43">
        <v>0</v>
      </c>
    </row>
    <row r="44" spans="1:26" x14ac:dyDescent="0.25">
      <c r="A44" s="156"/>
      <c r="B44" s="156"/>
      <c r="C44" s="156"/>
      <c r="D44" s="156" t="s">
        <v>72</v>
      </c>
      <c r="E44" s="156"/>
      <c r="F44" s="167"/>
      <c r="G44" s="159"/>
      <c r="H44" s="159">
        <f>ROUND((SUM(M32:M43))/1,2)</f>
        <v>0</v>
      </c>
      <c r="I44" s="159">
        <f>ROUND((SUM(I32:I43))/1,2)</f>
        <v>0</v>
      </c>
      <c r="J44" s="156"/>
      <c r="K44" s="156"/>
      <c r="L44" s="156">
        <f>ROUND((SUM(L32:L43))/1,2)</f>
        <v>0</v>
      </c>
      <c r="M44" s="156">
        <f>ROUND((SUM(M32:M43))/1,2)</f>
        <v>0</v>
      </c>
      <c r="N44" s="156"/>
      <c r="O44" s="156"/>
      <c r="P44" s="174">
        <f>ROUND((SUM(P32:P43))/1,2)</f>
        <v>17.87</v>
      </c>
      <c r="Q44" s="153"/>
      <c r="R44" s="153"/>
      <c r="S44" s="174">
        <f>ROUND((SUM(S32:S43))/1,2)</f>
        <v>0</v>
      </c>
      <c r="T44" s="153"/>
      <c r="U44" s="153"/>
      <c r="V44" s="153"/>
      <c r="W44" s="153"/>
      <c r="X44" s="153"/>
      <c r="Y44" s="153"/>
      <c r="Z44" s="153"/>
    </row>
    <row r="45" spans="1:26" x14ac:dyDescent="0.2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6"/>
      <c r="B46" s="156"/>
      <c r="C46" s="156"/>
      <c r="D46" s="156" t="s">
        <v>73</v>
      </c>
      <c r="E46" s="156"/>
      <c r="F46" s="16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3"/>
      <c r="R46" s="153"/>
      <c r="S46" s="156"/>
      <c r="T46" s="153"/>
      <c r="U46" s="153"/>
      <c r="V46" s="153"/>
      <c r="W46" s="153"/>
      <c r="X46" s="153"/>
      <c r="Y46" s="153"/>
      <c r="Z46" s="153"/>
    </row>
    <row r="47" spans="1:26" ht="35.1" customHeight="1" x14ac:dyDescent="0.25">
      <c r="A47" s="171"/>
      <c r="B47" s="168" t="s">
        <v>110</v>
      </c>
      <c r="C47" s="172" t="s">
        <v>208</v>
      </c>
      <c r="D47" s="168" t="s">
        <v>209</v>
      </c>
      <c r="E47" s="168" t="s">
        <v>153</v>
      </c>
      <c r="F47" s="169">
        <v>48</v>
      </c>
      <c r="G47" s="170"/>
      <c r="H47" s="170"/>
      <c r="I47" s="170">
        <f>ROUND(F47*(G47+H47),2)</f>
        <v>0</v>
      </c>
      <c r="J47" s="168">
        <f>ROUND(F47*(N47),2)</f>
        <v>184.8</v>
      </c>
      <c r="K47" s="1">
        <f>ROUND(F47*(O47),2)</f>
        <v>0</v>
      </c>
      <c r="L47" s="1">
        <f>ROUND(F47*(G47),2)</f>
        <v>0</v>
      </c>
      <c r="M47" s="1"/>
      <c r="N47" s="1">
        <v>3.85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/>
      <c r="B48" s="168" t="s">
        <v>110</v>
      </c>
      <c r="C48" s="172" t="s">
        <v>210</v>
      </c>
      <c r="D48" s="168" t="s">
        <v>211</v>
      </c>
      <c r="E48" s="168" t="s">
        <v>153</v>
      </c>
      <c r="F48" s="169">
        <v>12</v>
      </c>
      <c r="G48" s="170"/>
      <c r="H48" s="170"/>
      <c r="I48" s="170">
        <f>ROUND(F48*(G48+H48),2)</f>
        <v>0</v>
      </c>
      <c r="J48" s="168">
        <f>ROUND(F48*(N48),2)</f>
        <v>39</v>
      </c>
      <c r="K48" s="1">
        <f>ROUND(F48*(O48),2)</f>
        <v>0</v>
      </c>
      <c r="L48" s="1">
        <f>ROUND(F48*(G48),2)</f>
        <v>0</v>
      </c>
      <c r="M48" s="1"/>
      <c r="N48" s="1">
        <v>3.25</v>
      </c>
      <c r="O48" s="1"/>
      <c r="P48" s="167">
        <f>ROUND(F48*(R48),3)</f>
        <v>0.19700000000000001</v>
      </c>
      <c r="Q48" s="173"/>
      <c r="R48" s="173">
        <v>1.6400000000000001E-2</v>
      </c>
      <c r="S48" s="167"/>
      <c r="Z48">
        <v>0</v>
      </c>
    </row>
    <row r="49" spans="1:26" ht="24.95" customHeight="1" x14ac:dyDescent="0.25">
      <c r="A49" s="171"/>
      <c r="B49" s="168" t="s">
        <v>167</v>
      </c>
      <c r="C49" s="172" t="s">
        <v>168</v>
      </c>
      <c r="D49" s="168" t="s">
        <v>212</v>
      </c>
      <c r="E49" s="168" t="s">
        <v>153</v>
      </c>
      <c r="F49" s="169">
        <v>12</v>
      </c>
      <c r="G49" s="170"/>
      <c r="H49" s="170"/>
      <c r="I49" s="170">
        <f>ROUND(F49*(G49+H49),2)</f>
        <v>0</v>
      </c>
      <c r="J49" s="168">
        <f>ROUND(F49*(N49),2)</f>
        <v>39</v>
      </c>
      <c r="K49" s="1">
        <f>ROUND(F49*(O49),2)</f>
        <v>0</v>
      </c>
      <c r="L49" s="1"/>
      <c r="M49" s="1">
        <f>ROUND(F49*(H49),2)</f>
        <v>0</v>
      </c>
      <c r="N49" s="1">
        <v>3.25</v>
      </c>
      <c r="O49" s="1"/>
      <c r="P49" s="167"/>
      <c r="Q49" s="173"/>
      <c r="R49" s="173"/>
      <c r="S49" s="167"/>
      <c r="Z49">
        <v>0</v>
      </c>
    </row>
    <row r="50" spans="1:26" x14ac:dyDescent="0.25">
      <c r="A50" s="156"/>
      <c r="B50" s="156"/>
      <c r="C50" s="156"/>
      <c r="D50" s="156" t="s">
        <v>73</v>
      </c>
      <c r="E50" s="156"/>
      <c r="F50" s="167"/>
      <c r="G50" s="159"/>
      <c r="H50" s="159">
        <f>ROUND((SUM(M46:M49))/1,2)</f>
        <v>0</v>
      </c>
      <c r="I50" s="159">
        <f>ROUND((SUM(I46:I49))/1,2)</f>
        <v>0</v>
      </c>
      <c r="J50" s="156"/>
      <c r="K50" s="156"/>
      <c r="L50" s="156">
        <f>ROUND((SUM(L46:L49))/1,2)</f>
        <v>0</v>
      </c>
      <c r="M50" s="156">
        <f>ROUND((SUM(M46:M49))/1,2)</f>
        <v>0</v>
      </c>
      <c r="N50" s="156"/>
      <c r="O50" s="156"/>
      <c r="P50" s="174">
        <f>ROUND((SUM(P46:P49))/1,2)</f>
        <v>0.2</v>
      </c>
      <c r="Q50" s="153"/>
      <c r="R50" s="153"/>
      <c r="S50" s="174">
        <f>ROUND((SUM(S46:S49))/1,2)</f>
        <v>0</v>
      </c>
      <c r="T50" s="153"/>
      <c r="U50" s="153"/>
      <c r="V50" s="153"/>
      <c r="W50" s="153"/>
      <c r="X50" s="153"/>
      <c r="Y50" s="153"/>
      <c r="Z50" s="153"/>
    </row>
    <row r="51" spans="1:26" x14ac:dyDescent="0.25">
      <c r="A51" s="1"/>
      <c r="B51" s="1"/>
      <c r="C51" s="1"/>
      <c r="D51" s="1"/>
      <c r="E51" s="1"/>
      <c r="F51" s="163"/>
      <c r="G51" s="149"/>
      <c r="H51" s="149"/>
      <c r="I51" s="149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6"/>
      <c r="B52" s="156"/>
      <c r="C52" s="156"/>
      <c r="D52" s="156" t="s">
        <v>74</v>
      </c>
      <c r="E52" s="156"/>
      <c r="F52" s="16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ht="24.95" customHeight="1" x14ac:dyDescent="0.25">
      <c r="A53" s="171"/>
      <c r="B53" s="168" t="s">
        <v>138</v>
      </c>
      <c r="C53" s="172" t="s">
        <v>143</v>
      </c>
      <c r="D53" s="168" t="s">
        <v>144</v>
      </c>
      <c r="E53" s="168" t="s">
        <v>124</v>
      </c>
      <c r="F53" s="169">
        <v>43.500699058741503</v>
      </c>
      <c r="G53" s="170"/>
      <c r="H53" s="170"/>
      <c r="I53" s="170">
        <f>ROUND(F53*(G53+H53),2)</f>
        <v>0</v>
      </c>
      <c r="J53" s="168">
        <f>ROUND(F53*(N53),2)</f>
        <v>756.91</v>
      </c>
      <c r="K53" s="1">
        <f>ROUND(F53*(O53),2)</f>
        <v>0</v>
      </c>
      <c r="L53" s="1">
        <f>ROUND(F53*(G53),2)</f>
        <v>0</v>
      </c>
      <c r="M53" s="1"/>
      <c r="N53" s="1">
        <v>17.399999999999999</v>
      </c>
      <c r="O53" s="1"/>
      <c r="P53" s="167"/>
      <c r="Q53" s="173"/>
      <c r="R53" s="173"/>
      <c r="S53" s="167"/>
      <c r="Z53">
        <v>0</v>
      </c>
    </row>
    <row r="54" spans="1:26" x14ac:dyDescent="0.25">
      <c r="A54" s="156"/>
      <c r="B54" s="156"/>
      <c r="C54" s="156"/>
      <c r="D54" s="156" t="s">
        <v>74</v>
      </c>
      <c r="E54" s="156"/>
      <c r="F54" s="167"/>
      <c r="G54" s="159"/>
      <c r="H54" s="159">
        <f>ROUND((SUM(M52:M53))/1,2)</f>
        <v>0</v>
      </c>
      <c r="I54" s="159">
        <f>ROUND((SUM(I52:I53))/1,2)</f>
        <v>0</v>
      </c>
      <c r="J54" s="156"/>
      <c r="K54" s="156"/>
      <c r="L54" s="156">
        <f>ROUND((SUM(L52:L53))/1,2)</f>
        <v>0</v>
      </c>
      <c r="M54" s="156">
        <f>ROUND((SUM(M52:M53))/1,2)</f>
        <v>0</v>
      </c>
      <c r="N54" s="156"/>
      <c r="O54" s="156"/>
      <c r="P54" s="174">
        <f>ROUND((SUM(P52:P53))/1,2)</f>
        <v>0</v>
      </c>
      <c r="Q54" s="153"/>
      <c r="R54" s="153"/>
      <c r="S54" s="174">
        <f>ROUND((SUM(S52:S53))/1,2)</f>
        <v>0</v>
      </c>
      <c r="T54" s="153"/>
      <c r="U54" s="153"/>
      <c r="V54" s="153"/>
      <c r="W54" s="153"/>
      <c r="X54" s="153"/>
      <c r="Y54" s="153"/>
      <c r="Z54" s="153"/>
    </row>
    <row r="55" spans="1:26" x14ac:dyDescent="0.25">
      <c r="A55" s="1"/>
      <c r="B55" s="1"/>
      <c r="C55" s="1"/>
      <c r="D55" s="1"/>
      <c r="E55" s="1"/>
      <c r="F55" s="163"/>
      <c r="G55" s="149"/>
      <c r="H55" s="149"/>
      <c r="I55" s="149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6"/>
      <c r="B56" s="156"/>
      <c r="C56" s="156"/>
      <c r="D56" s="2" t="s">
        <v>68</v>
      </c>
      <c r="E56" s="156"/>
      <c r="F56" s="167"/>
      <c r="G56" s="159"/>
      <c r="H56" s="159">
        <f>ROUND((SUM(M9:M55))/2,2)</f>
        <v>0</v>
      </c>
      <c r="I56" s="159">
        <f>ROUND((SUM(I9:I55))/2,2)</f>
        <v>0</v>
      </c>
      <c r="J56" s="157"/>
      <c r="K56" s="156"/>
      <c r="L56" s="157">
        <f>ROUND((SUM(L9:L55))/2,2)</f>
        <v>0</v>
      </c>
      <c r="M56" s="157">
        <f>ROUND((SUM(M9:M55))/2,2)</f>
        <v>0</v>
      </c>
      <c r="N56" s="156"/>
      <c r="O56" s="156"/>
      <c r="P56" s="174">
        <f>ROUND((SUM(P9:P55))/2,2)</f>
        <v>43.51</v>
      </c>
      <c r="S56" s="174">
        <f>ROUND((SUM(S9:S55))/2,2)</f>
        <v>0</v>
      </c>
    </row>
    <row r="57" spans="1:26" x14ac:dyDescent="0.25">
      <c r="A57" s="1"/>
      <c r="B57" s="1"/>
      <c r="C57" s="1"/>
      <c r="D57" s="1"/>
      <c r="E57" s="1"/>
      <c r="F57" s="163"/>
      <c r="G57" s="149"/>
      <c r="H57" s="149"/>
      <c r="I57" s="149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6"/>
      <c r="B58" s="156"/>
      <c r="C58" s="156"/>
      <c r="D58" s="2" t="s">
        <v>127</v>
      </c>
      <c r="E58" s="156"/>
      <c r="F58" s="16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3"/>
      <c r="R58" s="153"/>
      <c r="S58" s="156"/>
      <c r="T58" s="153"/>
      <c r="U58" s="153"/>
      <c r="V58" s="153"/>
      <c r="W58" s="153"/>
      <c r="X58" s="153"/>
      <c r="Y58" s="153"/>
      <c r="Z58" s="153"/>
    </row>
    <row r="59" spans="1:26" x14ac:dyDescent="0.25">
      <c r="A59" s="156"/>
      <c r="B59" s="156"/>
      <c r="C59" s="156"/>
      <c r="D59" s="156" t="s">
        <v>129</v>
      </c>
      <c r="E59" s="156"/>
      <c r="F59" s="16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3"/>
      <c r="R59" s="153"/>
      <c r="S59" s="156"/>
      <c r="T59" s="153"/>
      <c r="U59" s="153"/>
      <c r="V59" s="153"/>
      <c r="W59" s="153"/>
      <c r="X59" s="153"/>
      <c r="Y59" s="153"/>
      <c r="Z59" s="153"/>
    </row>
    <row r="60" spans="1:26" ht="35.1" customHeight="1" x14ac:dyDescent="0.25">
      <c r="A60" s="171"/>
      <c r="B60" s="168" t="s">
        <v>167</v>
      </c>
      <c r="C60" s="172" t="s">
        <v>170</v>
      </c>
      <c r="D60" s="168" t="s">
        <v>213</v>
      </c>
      <c r="E60" s="168" t="s">
        <v>172</v>
      </c>
      <c r="F60" s="169">
        <v>689.45429999999999</v>
      </c>
      <c r="G60" s="170"/>
      <c r="H60" s="170"/>
      <c r="I60" s="170">
        <f t="shared" ref="I60:I65" si="8">ROUND(F60*(G60+H60),2)</f>
        <v>0</v>
      </c>
      <c r="J60" s="168">
        <f t="shared" ref="J60:J65" si="9">ROUND(F60*(N60),2)</f>
        <v>1482.33</v>
      </c>
      <c r="K60" s="1">
        <f t="shared" ref="K60:K65" si="10">ROUND(F60*(O60),2)</f>
        <v>0</v>
      </c>
      <c r="L60" s="1"/>
      <c r="M60" s="1">
        <f>ROUND(F60*(H60),2)</f>
        <v>0</v>
      </c>
      <c r="N60" s="1">
        <v>2.15</v>
      </c>
      <c r="O60" s="1"/>
      <c r="P60" s="167">
        <f>ROUND(F60*(R60),3)</f>
        <v>0.68899999999999995</v>
      </c>
      <c r="Q60" s="173"/>
      <c r="R60" s="173">
        <v>1E-3</v>
      </c>
      <c r="S60" s="167"/>
      <c r="Z60">
        <v>0</v>
      </c>
    </row>
    <row r="61" spans="1:26" ht="35.1" customHeight="1" x14ac:dyDescent="0.25">
      <c r="A61" s="171"/>
      <c r="B61" s="168" t="s">
        <v>150</v>
      </c>
      <c r="C61" s="172" t="s">
        <v>214</v>
      </c>
      <c r="D61" s="168" t="s">
        <v>215</v>
      </c>
      <c r="E61" s="168" t="s">
        <v>153</v>
      </c>
      <c r="F61" s="169">
        <v>1</v>
      </c>
      <c r="G61" s="170"/>
      <c r="H61" s="170"/>
      <c r="I61" s="170">
        <f t="shared" si="8"/>
        <v>0</v>
      </c>
      <c r="J61" s="168">
        <f t="shared" si="9"/>
        <v>165</v>
      </c>
      <c r="K61" s="1">
        <f t="shared" si="10"/>
        <v>0</v>
      </c>
      <c r="L61" s="1">
        <f>ROUND(F61*(G61),2)</f>
        <v>0</v>
      </c>
      <c r="M61" s="1"/>
      <c r="N61" s="1">
        <v>165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156</v>
      </c>
      <c r="C62" s="172" t="s">
        <v>173</v>
      </c>
      <c r="D62" s="168" t="s">
        <v>174</v>
      </c>
      <c r="E62" s="168" t="s">
        <v>172</v>
      </c>
      <c r="F62" s="169">
        <v>689.45399999999995</v>
      </c>
      <c r="G62" s="170"/>
      <c r="H62" s="170"/>
      <c r="I62" s="170">
        <f t="shared" si="8"/>
        <v>0</v>
      </c>
      <c r="J62" s="168">
        <f t="shared" si="9"/>
        <v>861.82</v>
      </c>
      <c r="K62" s="1">
        <f t="shared" si="10"/>
        <v>0</v>
      </c>
      <c r="L62" s="1">
        <f>ROUND(F62*(G62),2)</f>
        <v>0</v>
      </c>
      <c r="M62" s="1"/>
      <c r="N62" s="1">
        <v>1.25</v>
      </c>
      <c r="O62" s="1"/>
      <c r="P62" s="167"/>
      <c r="Q62" s="173"/>
      <c r="R62" s="173"/>
      <c r="S62" s="167"/>
      <c r="Z62">
        <v>0</v>
      </c>
    </row>
    <row r="63" spans="1:26" ht="35.1" customHeight="1" x14ac:dyDescent="0.25">
      <c r="A63" s="171"/>
      <c r="B63" s="168" t="s">
        <v>150</v>
      </c>
      <c r="C63" s="172" t="s">
        <v>151</v>
      </c>
      <c r="D63" s="168" t="s">
        <v>216</v>
      </c>
      <c r="E63" s="168" t="s">
        <v>94</v>
      </c>
      <c r="F63" s="169">
        <v>9.7799999999999994</v>
      </c>
      <c r="G63" s="170"/>
      <c r="H63" s="170"/>
      <c r="I63" s="170">
        <f t="shared" si="8"/>
        <v>0</v>
      </c>
      <c r="J63" s="168">
        <f t="shared" si="9"/>
        <v>100.25</v>
      </c>
      <c r="K63" s="1">
        <f t="shared" si="10"/>
        <v>0</v>
      </c>
      <c r="L63" s="1">
        <f>ROUND(F63*(G63),2)</f>
        <v>0</v>
      </c>
      <c r="M63" s="1"/>
      <c r="N63" s="1">
        <v>10.25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156</v>
      </c>
      <c r="C64" s="172" t="s">
        <v>180</v>
      </c>
      <c r="D64" s="168" t="s">
        <v>181</v>
      </c>
      <c r="E64" s="178">
        <v>1</v>
      </c>
      <c r="F64" s="169">
        <v>0.01</v>
      </c>
      <c r="G64" s="170"/>
      <c r="H64" s="170"/>
      <c r="I64" s="170">
        <f t="shared" si="8"/>
        <v>0</v>
      </c>
      <c r="J64" s="168">
        <f t="shared" si="9"/>
        <v>36.28</v>
      </c>
      <c r="K64" s="1">
        <f t="shared" si="10"/>
        <v>0</v>
      </c>
      <c r="L64" s="1">
        <f>ROUND(F64*(G64),2)</f>
        <v>0</v>
      </c>
      <c r="M64" s="1"/>
      <c r="N64" s="1">
        <v>3627.69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/>
      <c r="B65" s="168" t="s">
        <v>150</v>
      </c>
      <c r="C65" s="172" t="s">
        <v>217</v>
      </c>
      <c r="D65" s="168" t="s">
        <v>218</v>
      </c>
      <c r="E65" s="168" t="s">
        <v>219</v>
      </c>
      <c r="F65" s="169">
        <v>34.861310000000003</v>
      </c>
      <c r="G65" s="170"/>
      <c r="H65" s="170"/>
      <c r="I65" s="170">
        <f t="shared" si="8"/>
        <v>0</v>
      </c>
      <c r="J65" s="168">
        <f t="shared" si="9"/>
        <v>1018.3</v>
      </c>
      <c r="K65" s="1">
        <f t="shared" si="10"/>
        <v>0</v>
      </c>
      <c r="L65" s="1">
        <f>ROUND(F65*(G65),2)</f>
        <v>0</v>
      </c>
      <c r="M65" s="1"/>
      <c r="N65" s="1">
        <v>29.21</v>
      </c>
      <c r="O65" s="1"/>
      <c r="P65" s="167"/>
      <c r="Q65" s="173"/>
      <c r="R65" s="173"/>
      <c r="S65" s="167"/>
      <c r="Z65">
        <v>0</v>
      </c>
    </row>
    <row r="66" spans="1:26" x14ac:dyDescent="0.25">
      <c r="A66" s="156"/>
      <c r="B66" s="156"/>
      <c r="C66" s="156"/>
      <c r="D66" s="156" t="s">
        <v>129</v>
      </c>
      <c r="E66" s="156"/>
      <c r="F66" s="167"/>
      <c r="G66" s="159"/>
      <c r="H66" s="159"/>
      <c r="I66" s="159">
        <f>ROUND((SUM(I59:I65))/1,2)</f>
        <v>0</v>
      </c>
      <c r="J66" s="156"/>
      <c r="K66" s="156"/>
      <c r="L66" s="156">
        <f>ROUND((SUM(L59:L65))/1,2)</f>
        <v>0</v>
      </c>
      <c r="M66" s="156">
        <f>ROUND((SUM(M59:M65))/1,2)</f>
        <v>0</v>
      </c>
      <c r="N66" s="156"/>
      <c r="O66" s="156"/>
      <c r="P66" s="174">
        <f>ROUND((SUM(P59:P65))/1,2)</f>
        <v>0.69</v>
      </c>
      <c r="S66" s="167">
        <f>ROUND((SUM(S59:S65))/1,2)</f>
        <v>0</v>
      </c>
    </row>
    <row r="67" spans="1:26" x14ac:dyDescent="0.25">
      <c r="A67" s="1"/>
      <c r="B67" s="1"/>
      <c r="C67" s="1"/>
      <c r="D67" s="1"/>
      <c r="E67" s="1"/>
      <c r="F67" s="163"/>
      <c r="G67" s="149"/>
      <c r="H67" s="149"/>
      <c r="I67" s="149"/>
      <c r="J67" s="1"/>
      <c r="K67" s="1"/>
      <c r="L67" s="1"/>
      <c r="M67" s="1"/>
      <c r="N67" s="1"/>
      <c r="O67" s="1"/>
      <c r="P67" s="1"/>
      <c r="S67" s="1"/>
    </row>
    <row r="68" spans="1:26" x14ac:dyDescent="0.25">
      <c r="A68" s="156"/>
      <c r="B68" s="156"/>
      <c r="C68" s="156"/>
      <c r="D68" s="2" t="s">
        <v>127</v>
      </c>
      <c r="E68" s="156"/>
      <c r="F68" s="167"/>
      <c r="G68" s="159"/>
      <c r="H68" s="159"/>
      <c r="I68" s="159">
        <f>ROUND((SUM(I58:I67))/2,2)</f>
        <v>0</v>
      </c>
      <c r="J68" s="156"/>
      <c r="K68" s="156"/>
      <c r="L68" s="156">
        <f>ROUND((SUM(L58:L67))/2,2)</f>
        <v>0</v>
      </c>
      <c r="M68" s="156">
        <f>ROUND((SUM(M58:M67))/2,2)</f>
        <v>0</v>
      </c>
      <c r="N68" s="156"/>
      <c r="O68" s="156"/>
      <c r="P68" s="174">
        <f>ROUND((SUM(P58:P67))/2,2)</f>
        <v>0.69</v>
      </c>
      <c r="S68" s="174">
        <f>ROUND((SUM(S58:S67))/2,2)</f>
        <v>0</v>
      </c>
    </row>
    <row r="69" spans="1:26" x14ac:dyDescent="0.25">
      <c r="A69" s="175"/>
      <c r="B69" s="175" t="s">
        <v>16</v>
      </c>
      <c r="C69" s="175"/>
      <c r="D69" s="175"/>
      <c r="E69" s="175"/>
      <c r="F69" s="176" t="s">
        <v>75</v>
      </c>
      <c r="G69" s="177"/>
      <c r="H69" s="177">
        <f>ROUND((SUM(M9:M68))/3,2)</f>
        <v>0</v>
      </c>
      <c r="I69" s="177">
        <f>ROUND((SUM(I9:I68))/3,2)</f>
        <v>0</v>
      </c>
      <c r="J69" s="175"/>
      <c r="K69" s="175">
        <f>ROUND((SUM(K9:K68)),2)</f>
        <v>0</v>
      </c>
      <c r="L69" s="175">
        <f>ROUND((SUM(L9:L68))/3,2)</f>
        <v>0</v>
      </c>
      <c r="M69" s="175">
        <f>ROUND((SUM(M9:M68))/3,2)</f>
        <v>0</v>
      </c>
      <c r="N69" s="175"/>
      <c r="O69" s="175"/>
      <c r="P69" s="193">
        <f>ROUND((SUM(P9:P68))/3,2)</f>
        <v>44.2</v>
      </c>
      <c r="S69" s="176">
        <f>ROUND((SUM(S9:S68))/3,2)</f>
        <v>0</v>
      </c>
      <c r="Z69">
        <f>(SUM(Z9:Z68))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Sačurov / Zastavaná plocha zberného stojiska "II"</oddHeader>
    <oddFooter>&amp;RStrana &amp;P z &amp;N    &amp;L&amp;7Spracované systémom Systematic®pyramida.wsn, tel.: 051 77 10 585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221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30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31</v>
      </c>
      <c r="C15" s="92" t="s">
        <v>6</v>
      </c>
      <c r="D15" s="92" t="s">
        <v>57</v>
      </c>
      <c r="E15" s="93" t="s">
        <v>58</v>
      </c>
      <c r="F15" s="105" t="s">
        <v>59</v>
      </c>
      <c r="G15" s="59" t="s">
        <v>36</v>
      </c>
      <c r="H15" s="62" t="s">
        <v>37</v>
      </c>
      <c r="I15" s="27"/>
      <c r="J15" s="55"/>
    </row>
    <row r="16" spans="1:23" ht="18" customHeight="1" x14ac:dyDescent="0.25">
      <c r="A16" s="11"/>
      <c r="B16" s="94">
        <v>1</v>
      </c>
      <c r="C16" s="95" t="s">
        <v>32</v>
      </c>
      <c r="D16" s="96">
        <f>'Rekap 11931'!B17</f>
        <v>0</v>
      </c>
      <c r="E16" s="97">
        <f>'Rekap 11931'!C17</f>
        <v>0</v>
      </c>
      <c r="F16" s="106">
        <f>'Rekap 11931'!D17</f>
        <v>0</v>
      </c>
      <c r="G16" s="60">
        <v>6</v>
      </c>
      <c r="H16" s="115" t="s">
        <v>38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33</v>
      </c>
      <c r="D17" s="78">
        <f>'Rekap 11931'!B21</f>
        <v>0</v>
      </c>
      <c r="E17" s="76">
        <f>'Rekap 11931'!C21</f>
        <v>0</v>
      </c>
      <c r="F17" s="81">
        <f>'Rekap 11931'!D21</f>
        <v>0</v>
      </c>
      <c r="G17" s="61">
        <v>7</v>
      </c>
      <c r="H17" s="116" t="s">
        <v>39</v>
      </c>
      <c r="I17" s="129"/>
      <c r="J17" s="127">
        <f>'SO 11931'!Z69</f>
        <v>0</v>
      </c>
    </row>
    <row r="18" spans="1:26" ht="18" customHeight="1" x14ac:dyDescent="0.25">
      <c r="A18" s="11"/>
      <c r="B18" s="68">
        <v>3</v>
      </c>
      <c r="C18" s="72" t="s">
        <v>34</v>
      </c>
      <c r="D18" s="79"/>
      <c r="E18" s="77"/>
      <c r="F18" s="82"/>
      <c r="G18" s="61">
        <v>8</v>
      </c>
      <c r="H18" s="116" t="s">
        <v>40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35</v>
      </c>
      <c r="D20" s="80"/>
      <c r="E20" s="100"/>
      <c r="F20" s="107">
        <f>SUM(F16:F19)</f>
        <v>0</v>
      </c>
      <c r="G20" s="61">
        <v>10</v>
      </c>
      <c r="H20" s="116" t="s">
        <v>35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47</v>
      </c>
      <c r="C21" s="69" t="s">
        <v>7</v>
      </c>
      <c r="D21" s="75"/>
      <c r="E21" s="19"/>
      <c r="F21" s="98"/>
      <c r="G21" s="65" t="s">
        <v>53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48</v>
      </c>
      <c r="D22" s="87"/>
      <c r="E22" s="89" t="s">
        <v>51</v>
      </c>
      <c r="F22" s="81">
        <f>((F16*U22*0)+(F17*V22*0)+(F18*W22*0))/100</f>
        <v>0</v>
      </c>
      <c r="G22" s="60">
        <v>16</v>
      </c>
      <c r="H22" s="115" t="s">
        <v>54</v>
      </c>
      <c r="I22" s="130" t="s">
        <v>51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49</v>
      </c>
      <c r="D23" s="66"/>
      <c r="E23" s="89" t="s">
        <v>52</v>
      </c>
      <c r="F23" s="82">
        <f>((F16*U23*0)+(F17*V23*0)+(F18*W23*0))/100</f>
        <v>0</v>
      </c>
      <c r="G23" s="61">
        <v>17</v>
      </c>
      <c r="H23" s="116" t="s">
        <v>55</v>
      </c>
      <c r="I23" s="130" t="s">
        <v>51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50</v>
      </c>
      <c r="D24" s="66"/>
      <c r="E24" s="89" t="s">
        <v>51</v>
      </c>
      <c r="F24" s="82">
        <f>((F16*U24*0)+(F17*V24*0)+(F18*W24*0))/100</f>
        <v>0</v>
      </c>
      <c r="G24" s="61">
        <v>18</v>
      </c>
      <c r="H24" s="116" t="s">
        <v>56</v>
      </c>
      <c r="I24" s="130" t="s">
        <v>52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35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62</v>
      </c>
      <c r="D27" s="136"/>
      <c r="E27" s="102"/>
      <c r="F27" s="30"/>
      <c r="G27" s="109" t="s">
        <v>41</v>
      </c>
      <c r="H27" s="104" t="s">
        <v>42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43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44</v>
      </c>
      <c r="I29" s="123">
        <f>J28-SUM('SO 11931'!K9:'SO 11931'!K68)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45</v>
      </c>
      <c r="I30" s="89">
        <f>SUM('SO 11931'!K9:'SO 11931'!K68)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35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46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60</v>
      </c>
      <c r="E33" s="15"/>
      <c r="F33" s="103"/>
      <c r="G33" s="111">
        <v>26</v>
      </c>
      <c r="H33" s="142" t="s">
        <v>61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26</v>
      </c>
      <c r="B1" s="144"/>
      <c r="C1" s="144"/>
      <c r="D1" s="145" t="s">
        <v>23</v>
      </c>
      <c r="E1" s="144"/>
      <c r="F1" s="144"/>
      <c r="W1">
        <v>30.126000000000001</v>
      </c>
    </row>
    <row r="2" spans="1:26" x14ac:dyDescent="0.25">
      <c r="A2" s="145" t="s">
        <v>30</v>
      </c>
      <c r="B2" s="144"/>
      <c r="C2" s="144"/>
      <c r="D2" s="145" t="s">
        <v>21</v>
      </c>
      <c r="E2" s="144"/>
      <c r="F2" s="144"/>
    </row>
    <row r="3" spans="1:26" x14ac:dyDescent="0.25">
      <c r="A3" s="145" t="s">
        <v>29</v>
      </c>
      <c r="B3" s="144"/>
      <c r="C3" s="144"/>
      <c r="D3" s="145" t="s">
        <v>66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221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67</v>
      </c>
      <c r="B8" s="144"/>
      <c r="C8" s="144"/>
      <c r="D8" s="144"/>
      <c r="E8" s="144"/>
      <c r="F8" s="144"/>
    </row>
    <row r="9" spans="1:26" x14ac:dyDescent="0.25">
      <c r="A9" s="147" t="s">
        <v>63</v>
      </c>
      <c r="B9" s="147" t="s">
        <v>57</v>
      </c>
      <c r="C9" s="147" t="s">
        <v>58</v>
      </c>
      <c r="D9" s="147" t="s">
        <v>35</v>
      </c>
      <c r="E9" s="147" t="s">
        <v>64</v>
      </c>
      <c r="F9" s="147" t="s">
        <v>65</v>
      </c>
    </row>
    <row r="10" spans="1:26" x14ac:dyDescent="0.25">
      <c r="A10" s="154" t="s">
        <v>68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69</v>
      </c>
      <c r="B11" s="157">
        <f>'SO 11931'!L18</f>
        <v>0</v>
      </c>
      <c r="C11" s="157">
        <f>'SO 11931'!M18</f>
        <v>0</v>
      </c>
      <c r="D11" s="157">
        <f>'SO 11931'!I18</f>
        <v>0</v>
      </c>
      <c r="E11" s="158">
        <f>'SO 11931'!P18</f>
        <v>0</v>
      </c>
      <c r="F11" s="158">
        <f>'SO 11931'!S18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70</v>
      </c>
      <c r="B12" s="157">
        <f>'SO 11931'!L25</f>
        <v>0</v>
      </c>
      <c r="C12" s="157">
        <f>'SO 11931'!M25</f>
        <v>0</v>
      </c>
      <c r="D12" s="157">
        <f>'SO 11931'!I25</f>
        <v>0</v>
      </c>
      <c r="E12" s="158">
        <f>'SO 11931'!P25</f>
        <v>14.68</v>
      </c>
      <c r="F12" s="158">
        <f>'SO 11931'!S25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126</v>
      </c>
      <c r="B13" s="157">
        <f>'SO 11931'!L30</f>
        <v>0</v>
      </c>
      <c r="C13" s="157">
        <f>'SO 11931'!M30</f>
        <v>0</v>
      </c>
      <c r="D13" s="157">
        <f>'SO 11931'!I30</f>
        <v>0</v>
      </c>
      <c r="E13" s="158">
        <f>'SO 11931'!P30</f>
        <v>10.76</v>
      </c>
      <c r="F13" s="158">
        <f>'SO 11931'!S30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72</v>
      </c>
      <c r="B14" s="157">
        <f>'SO 11931'!L44</f>
        <v>0</v>
      </c>
      <c r="C14" s="157">
        <f>'SO 11931'!M44</f>
        <v>0</v>
      </c>
      <c r="D14" s="157">
        <f>'SO 11931'!I44</f>
        <v>0</v>
      </c>
      <c r="E14" s="158">
        <f>'SO 11931'!P44</f>
        <v>17.87</v>
      </c>
      <c r="F14" s="158">
        <f>'SO 11931'!S44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73</v>
      </c>
      <c r="B15" s="157">
        <f>'SO 11931'!L50</f>
        <v>0</v>
      </c>
      <c r="C15" s="157">
        <f>'SO 11931'!M50</f>
        <v>0</v>
      </c>
      <c r="D15" s="157">
        <f>'SO 11931'!I50</f>
        <v>0</v>
      </c>
      <c r="E15" s="158">
        <f>'SO 11931'!P50</f>
        <v>0.2</v>
      </c>
      <c r="F15" s="158">
        <f>'SO 11931'!S50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74</v>
      </c>
      <c r="B16" s="157">
        <f>'SO 11931'!L54</f>
        <v>0</v>
      </c>
      <c r="C16" s="157">
        <f>'SO 11931'!M54</f>
        <v>0</v>
      </c>
      <c r="D16" s="157">
        <f>'SO 11931'!I54</f>
        <v>0</v>
      </c>
      <c r="E16" s="158">
        <f>'SO 11931'!P54</f>
        <v>0</v>
      </c>
      <c r="F16" s="158">
        <f>'SO 11931'!S54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68</v>
      </c>
      <c r="B17" s="159">
        <f>'SO 11931'!L56</f>
        <v>0</v>
      </c>
      <c r="C17" s="159">
        <f>'SO 11931'!M56</f>
        <v>0</v>
      </c>
      <c r="D17" s="159">
        <f>'SO 11931'!I56</f>
        <v>0</v>
      </c>
      <c r="E17" s="160">
        <f>'SO 11931'!P56</f>
        <v>43.51</v>
      </c>
      <c r="F17" s="160">
        <f>'SO 11931'!S56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127</v>
      </c>
      <c r="B19" s="159"/>
      <c r="C19" s="157"/>
      <c r="D19" s="157"/>
      <c r="E19" s="158"/>
      <c r="F19" s="158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56" t="s">
        <v>129</v>
      </c>
      <c r="B20" s="157">
        <f>'SO 11931'!L66</f>
        <v>0</v>
      </c>
      <c r="C20" s="157">
        <f>'SO 11931'!M66</f>
        <v>0</v>
      </c>
      <c r="D20" s="157">
        <f>'SO 11931'!I66</f>
        <v>0</v>
      </c>
      <c r="E20" s="158">
        <f>'SO 11931'!P66</f>
        <v>0.69</v>
      </c>
      <c r="F20" s="158">
        <f>'SO 11931'!S66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2" t="s">
        <v>127</v>
      </c>
      <c r="B21" s="159">
        <f>'SO 11931'!L68</f>
        <v>0</v>
      </c>
      <c r="C21" s="159">
        <f>'SO 11931'!M68</f>
        <v>0</v>
      </c>
      <c r="D21" s="159">
        <f>'SO 11931'!I68</f>
        <v>0</v>
      </c>
      <c r="E21" s="160">
        <f>'SO 11931'!P68</f>
        <v>0.69</v>
      </c>
      <c r="F21" s="160">
        <f>'SO 11931'!S68</f>
        <v>0</v>
      </c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2" t="s">
        <v>75</v>
      </c>
      <c r="B23" s="159">
        <f>'SO 11931'!L69</f>
        <v>0</v>
      </c>
      <c r="C23" s="159">
        <f>'SO 11931'!M69</f>
        <v>0</v>
      </c>
      <c r="D23" s="159">
        <f>'SO 11931'!I69</f>
        <v>0</v>
      </c>
      <c r="E23" s="160">
        <f>'SO 11931'!P69</f>
        <v>44.2</v>
      </c>
      <c r="F23" s="160">
        <f>'SO 11931'!S69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226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21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30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31</v>
      </c>
      <c r="C15" s="92" t="s">
        <v>6</v>
      </c>
      <c r="D15" s="92" t="s">
        <v>57</v>
      </c>
      <c r="E15" s="93" t="s">
        <v>58</v>
      </c>
      <c r="F15" s="105" t="s">
        <v>59</v>
      </c>
      <c r="G15" s="59" t="s">
        <v>36</v>
      </c>
      <c r="H15" s="62" t="s">
        <v>37</v>
      </c>
      <c r="I15" s="27"/>
      <c r="J15" s="55"/>
    </row>
    <row r="16" spans="1:23" ht="18" customHeight="1" x14ac:dyDescent="0.25">
      <c r="A16" s="11"/>
      <c r="B16" s="94">
        <v>1</v>
      </c>
      <c r="C16" s="95" t="s">
        <v>32</v>
      </c>
      <c r="D16" s="96">
        <f>'Kryci_list 11580'!D16+'Kryci_list 11581'!D16+'Kryci_list 11582'!D16+'Kryci_list 11929'!D16+'Kryci_list 11930'!D16+'Kryci_list 11931'!D16</f>
        <v>0</v>
      </c>
      <c r="E16" s="97">
        <f>'Kryci_list 11580'!E16+'Kryci_list 11581'!E16+'Kryci_list 11582'!E16+'Kryci_list 11929'!E16+'Kryci_list 11930'!E16+'Kryci_list 11931'!E16</f>
        <v>0</v>
      </c>
      <c r="F16" s="106">
        <f>'Kryci_list 11580'!F16+'Kryci_list 11581'!F16+'Kryci_list 11582'!F16+'Kryci_list 11929'!F16+'Kryci_list 11930'!F16+'Kryci_list 11931'!F16</f>
        <v>0</v>
      </c>
      <c r="G16" s="60">
        <v>6</v>
      </c>
      <c r="H16" s="115" t="s">
        <v>38</v>
      </c>
      <c r="I16" s="129"/>
      <c r="J16" s="126">
        <f>Rekapitulácia!F13</f>
        <v>0</v>
      </c>
    </row>
    <row r="17" spans="1:10" ht="18" customHeight="1" x14ac:dyDescent="0.25">
      <c r="A17" s="11"/>
      <c r="B17" s="67">
        <v>2</v>
      </c>
      <c r="C17" s="71" t="s">
        <v>33</v>
      </c>
      <c r="D17" s="78">
        <f>'Kryci_list 11580'!D17+'Kryci_list 11581'!D17+'Kryci_list 11582'!D17+'Kryci_list 11929'!D17+'Kryci_list 11930'!D17+'Kryci_list 11931'!D17</f>
        <v>0</v>
      </c>
      <c r="E17" s="76">
        <f>'Kryci_list 11580'!E17+'Kryci_list 11581'!E17+'Kryci_list 11582'!E17+'Kryci_list 11929'!E17+'Kryci_list 11930'!E17+'Kryci_list 11931'!E17</f>
        <v>0</v>
      </c>
      <c r="F17" s="81">
        <f>'Kryci_list 11580'!F17+'Kryci_list 11581'!F17+'Kryci_list 11582'!F17+'Kryci_list 11929'!F17+'Kryci_list 11930'!F17+'Kryci_list 11931'!F17</f>
        <v>0</v>
      </c>
      <c r="G17" s="61">
        <v>7</v>
      </c>
      <c r="H17" s="116" t="s">
        <v>39</v>
      </c>
      <c r="I17" s="129"/>
      <c r="J17" s="127">
        <f>Rekapitulácia!E13</f>
        <v>0</v>
      </c>
    </row>
    <row r="18" spans="1:10" ht="18" customHeight="1" x14ac:dyDescent="0.25">
      <c r="A18" s="11"/>
      <c r="B18" s="68">
        <v>3</v>
      </c>
      <c r="C18" s="72" t="s">
        <v>34</v>
      </c>
      <c r="D18" s="79">
        <f>'Kryci_list 11580'!D18+'Kryci_list 11581'!D18+'Kryci_list 11582'!D18+'Kryci_list 11929'!D18+'Kryci_list 11930'!D18+'Kryci_list 11931'!D18</f>
        <v>0</v>
      </c>
      <c r="E18" s="77">
        <f>'Kryci_list 11580'!E18+'Kryci_list 11581'!E18+'Kryci_list 11582'!E18+'Kryci_list 11929'!E18+'Kryci_list 11930'!E18+'Kryci_list 11931'!E18</f>
        <v>0</v>
      </c>
      <c r="F18" s="82">
        <f>'Kryci_list 11580'!F18+'Kryci_list 11581'!F18+'Kryci_list 11582'!F18+'Kryci_list 11929'!F18+'Kryci_list 11930'!F18+'Kryci_list 11931'!F18</f>
        <v>0</v>
      </c>
      <c r="G18" s="61">
        <v>8</v>
      </c>
      <c r="H18" s="116" t="s">
        <v>40</v>
      </c>
      <c r="I18" s="129"/>
      <c r="J18" s="127">
        <f>Rekapitulácia!D13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35</v>
      </c>
      <c r="D20" s="80"/>
      <c r="E20" s="100"/>
      <c r="F20" s="107">
        <f>SUM(F16:F19)</f>
        <v>0</v>
      </c>
      <c r="G20" s="61">
        <v>10</v>
      </c>
      <c r="H20" s="116" t="s">
        <v>35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47</v>
      </c>
      <c r="C21" s="69" t="s">
        <v>7</v>
      </c>
      <c r="D21" s="75"/>
      <c r="E21" s="19"/>
      <c r="F21" s="98"/>
      <c r="G21" s="65" t="s">
        <v>53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48</v>
      </c>
      <c r="D22" s="87"/>
      <c r="E22" s="90"/>
      <c r="F22" s="81">
        <f>'Kryci_list 11580'!F22+'Kryci_list 11581'!F22+'Kryci_list 11582'!F22+'Kryci_list 11929'!F22+'Kryci_list 11930'!F22+'Kryci_list 11931'!F22</f>
        <v>0</v>
      </c>
      <c r="G22" s="60">
        <v>16</v>
      </c>
      <c r="H22" s="115" t="s">
        <v>54</v>
      </c>
      <c r="I22" s="129"/>
      <c r="J22" s="126">
        <f>'Kryci_list 11580'!J22+'Kryci_list 11581'!J22+'Kryci_list 11582'!J22+'Kryci_list 11929'!J22+'Kryci_list 11930'!J22+'Kryci_list 11931'!J22</f>
        <v>0</v>
      </c>
    </row>
    <row r="23" spans="1:10" ht="18" customHeight="1" x14ac:dyDescent="0.25">
      <c r="A23" s="11"/>
      <c r="B23" s="61">
        <v>12</v>
      </c>
      <c r="C23" s="64" t="s">
        <v>49</v>
      </c>
      <c r="D23" s="66"/>
      <c r="E23" s="90"/>
      <c r="F23" s="82">
        <f>'Kryci_list 11580'!F23+'Kryci_list 11581'!F23+'Kryci_list 11582'!F23+'Kryci_list 11929'!F23+'Kryci_list 11930'!F23+'Kryci_list 11931'!F23</f>
        <v>0</v>
      </c>
      <c r="G23" s="61">
        <v>17</v>
      </c>
      <c r="H23" s="116" t="s">
        <v>55</v>
      </c>
      <c r="I23" s="129"/>
      <c r="J23" s="127">
        <f>'Kryci_list 11580'!J23+'Kryci_list 11581'!J23+'Kryci_list 11582'!J23+'Kryci_list 11929'!J23+'Kryci_list 11930'!J23+'Kryci_list 11931'!J23</f>
        <v>0</v>
      </c>
    </row>
    <row r="24" spans="1:10" ht="18" customHeight="1" x14ac:dyDescent="0.25">
      <c r="A24" s="11"/>
      <c r="B24" s="61">
        <v>13</v>
      </c>
      <c r="C24" s="64" t="s">
        <v>50</v>
      </c>
      <c r="D24" s="66"/>
      <c r="E24" s="90"/>
      <c r="F24" s="82">
        <f>'Kryci_list 11580'!F24+'Kryci_list 11581'!F24+'Kryci_list 11582'!F24+'Kryci_list 11929'!F24+'Kryci_list 11930'!F24+'Kryci_list 11931'!F24</f>
        <v>0</v>
      </c>
      <c r="G24" s="61">
        <v>18</v>
      </c>
      <c r="H24" s="116" t="s">
        <v>56</v>
      </c>
      <c r="I24" s="129"/>
      <c r="J24" s="127">
        <f>'Kryci_list 11580'!J24+'Kryci_list 11581'!J24+'Kryci_list 11582'!J24+'Kryci_list 11929'!J24+'Kryci_list 11930'!J24+'Kryci_list 11931'!J24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35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62</v>
      </c>
      <c r="D27" s="136"/>
      <c r="E27" s="102"/>
      <c r="F27" s="30"/>
      <c r="G27" s="109" t="s">
        <v>41</v>
      </c>
      <c r="H27" s="104" t="s">
        <v>42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43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44</v>
      </c>
      <c r="I29" s="123">
        <f>Rekapitulácia!B14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45</v>
      </c>
      <c r="I30" s="89">
        <f>Rekapitulácia!B15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35</v>
      </c>
      <c r="I31" s="28"/>
      <c r="J31" s="192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8" t="s">
        <v>46</v>
      </c>
      <c r="H32" s="189"/>
      <c r="I32" s="190"/>
      <c r="J32" s="191"/>
    </row>
    <row r="33" spans="1:10" ht="18" customHeight="1" thickTop="1" x14ac:dyDescent="0.25">
      <c r="A33" s="11"/>
      <c r="B33" s="101"/>
      <c r="C33" s="102"/>
      <c r="D33" s="141" t="s">
        <v>60</v>
      </c>
      <c r="E33" s="15"/>
      <c r="F33" s="15"/>
      <c r="G33" s="14"/>
      <c r="H33" s="141" t="s">
        <v>61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9"/>
  <sheetViews>
    <sheetView workbookViewId="0">
      <pane ySplit="8" topLeftCell="A9" activePane="bottomLeft" state="frozen"/>
      <selection pane="bottomLeft" activeCell="G65" sqref="G10:G65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30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221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76</v>
      </c>
      <c r="B8" s="164" t="s">
        <v>77</v>
      </c>
      <c r="C8" s="164" t="s">
        <v>78</v>
      </c>
      <c r="D8" s="164" t="s">
        <v>79</v>
      </c>
      <c r="E8" s="164" t="s">
        <v>80</v>
      </c>
      <c r="F8" s="164" t="s">
        <v>81</v>
      </c>
      <c r="G8" s="164" t="s">
        <v>82</v>
      </c>
      <c r="H8" s="164" t="s">
        <v>58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68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69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183</v>
      </c>
      <c r="D11" s="168" t="s">
        <v>184</v>
      </c>
      <c r="E11" s="168" t="s">
        <v>89</v>
      </c>
      <c r="F11" s="169">
        <v>6.4195000000000002</v>
      </c>
      <c r="G11" s="170"/>
      <c r="H11" s="170"/>
      <c r="I11" s="170">
        <f t="shared" ref="I11:I17" si="0">ROUND(F11*(G11+H11),2)</f>
        <v>0</v>
      </c>
      <c r="J11" s="168">
        <f t="shared" ref="J11:J17" si="1">ROUND(F11*(N11),2)</f>
        <v>33.96</v>
      </c>
      <c r="K11" s="1">
        <f t="shared" ref="K11:K17" si="2">ROUND(F11*(O11),2)</f>
        <v>0</v>
      </c>
      <c r="L11" s="1">
        <f t="shared" ref="L11:L17" si="3">ROUND(F11*(G11),2)</f>
        <v>0</v>
      </c>
      <c r="M11" s="1"/>
      <c r="N11" s="1">
        <v>5.29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90</v>
      </c>
      <c r="D12" s="168" t="s">
        <v>91</v>
      </c>
      <c r="E12" s="168" t="s">
        <v>89</v>
      </c>
      <c r="F12" s="169">
        <v>3.2094999999999998</v>
      </c>
      <c r="G12" s="170"/>
      <c r="H12" s="170"/>
      <c r="I12" s="170">
        <f t="shared" si="0"/>
        <v>0</v>
      </c>
      <c r="J12" s="168">
        <f t="shared" si="1"/>
        <v>2.89</v>
      </c>
      <c r="K12" s="1">
        <f t="shared" si="2"/>
        <v>0</v>
      </c>
      <c r="L12" s="1">
        <f t="shared" si="3"/>
        <v>0</v>
      </c>
      <c r="M12" s="1"/>
      <c r="N12" s="1">
        <v>0.9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86</v>
      </c>
      <c r="C13" s="172" t="s">
        <v>92</v>
      </c>
      <c r="D13" s="168" t="s">
        <v>93</v>
      </c>
      <c r="E13" s="168" t="s">
        <v>94</v>
      </c>
      <c r="F13" s="169">
        <v>31.876000000000001</v>
      </c>
      <c r="G13" s="170"/>
      <c r="H13" s="170"/>
      <c r="I13" s="170">
        <f t="shared" si="0"/>
        <v>0</v>
      </c>
      <c r="J13" s="168">
        <f t="shared" si="1"/>
        <v>13.71</v>
      </c>
      <c r="K13" s="1">
        <f t="shared" si="2"/>
        <v>0</v>
      </c>
      <c r="L13" s="1">
        <f t="shared" si="3"/>
        <v>0</v>
      </c>
      <c r="M13" s="1"/>
      <c r="N13" s="1">
        <v>0.43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86</v>
      </c>
      <c r="C14" s="172" t="s">
        <v>95</v>
      </c>
      <c r="D14" s="168" t="s">
        <v>96</v>
      </c>
      <c r="E14" s="168" t="s">
        <v>89</v>
      </c>
      <c r="F14" s="169">
        <v>12.561</v>
      </c>
      <c r="G14" s="170"/>
      <c r="H14" s="170"/>
      <c r="I14" s="170">
        <f t="shared" si="0"/>
        <v>0</v>
      </c>
      <c r="J14" s="168">
        <f t="shared" si="1"/>
        <v>44.97</v>
      </c>
      <c r="K14" s="1">
        <f t="shared" si="2"/>
        <v>0</v>
      </c>
      <c r="L14" s="1">
        <f t="shared" si="3"/>
        <v>0</v>
      </c>
      <c r="M14" s="1"/>
      <c r="N14" s="1">
        <v>3.58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86</v>
      </c>
      <c r="C15" s="172" t="s">
        <v>97</v>
      </c>
      <c r="D15" s="168" t="s">
        <v>98</v>
      </c>
      <c r="E15" s="168" t="s">
        <v>89</v>
      </c>
      <c r="F15" s="169">
        <v>12.561</v>
      </c>
      <c r="G15" s="170"/>
      <c r="H15" s="170"/>
      <c r="I15" s="170">
        <f t="shared" si="0"/>
        <v>0</v>
      </c>
      <c r="J15" s="168">
        <f t="shared" si="1"/>
        <v>9.42</v>
      </c>
      <c r="K15" s="1">
        <f t="shared" si="2"/>
        <v>0</v>
      </c>
      <c r="L15" s="1">
        <f t="shared" si="3"/>
        <v>0</v>
      </c>
      <c r="M15" s="1"/>
      <c r="N15" s="1">
        <v>0.75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86</v>
      </c>
      <c r="C16" s="172" t="s">
        <v>130</v>
      </c>
      <c r="D16" s="168" t="s">
        <v>131</v>
      </c>
      <c r="E16" s="168" t="s">
        <v>89</v>
      </c>
      <c r="F16" s="169">
        <v>6.1416000000000004</v>
      </c>
      <c r="G16" s="170"/>
      <c r="H16" s="170"/>
      <c r="I16" s="170">
        <f t="shared" si="0"/>
        <v>0</v>
      </c>
      <c r="J16" s="168">
        <f t="shared" si="1"/>
        <v>142.61000000000001</v>
      </c>
      <c r="K16" s="1">
        <f t="shared" si="2"/>
        <v>0</v>
      </c>
      <c r="L16" s="1">
        <f t="shared" si="3"/>
        <v>0</v>
      </c>
      <c r="M16" s="1"/>
      <c r="N16" s="1">
        <v>23.22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86</v>
      </c>
      <c r="C17" s="172" t="s">
        <v>132</v>
      </c>
      <c r="D17" s="168" t="s">
        <v>133</v>
      </c>
      <c r="E17" s="168" t="s">
        <v>89</v>
      </c>
      <c r="F17" s="169">
        <v>3.0710000000000002</v>
      </c>
      <c r="G17" s="170"/>
      <c r="H17" s="170"/>
      <c r="I17" s="170">
        <f t="shared" si="0"/>
        <v>0</v>
      </c>
      <c r="J17" s="168">
        <f t="shared" si="1"/>
        <v>20.149999999999999</v>
      </c>
      <c r="K17" s="1">
        <f t="shared" si="2"/>
        <v>0</v>
      </c>
      <c r="L17" s="1">
        <f t="shared" si="3"/>
        <v>0</v>
      </c>
      <c r="M17" s="1"/>
      <c r="N17" s="1">
        <v>6.5600000000000005</v>
      </c>
      <c r="O17" s="1"/>
      <c r="P17" s="167"/>
      <c r="Q17" s="173"/>
      <c r="R17" s="173"/>
      <c r="S17" s="167"/>
      <c r="Z17">
        <v>0</v>
      </c>
    </row>
    <row r="18" spans="1:26" x14ac:dyDescent="0.25">
      <c r="A18" s="156"/>
      <c r="B18" s="156"/>
      <c r="C18" s="156"/>
      <c r="D18" s="156" t="s">
        <v>69</v>
      </c>
      <c r="E18" s="156"/>
      <c r="F18" s="167"/>
      <c r="G18" s="159"/>
      <c r="H18" s="159">
        <f>ROUND((SUM(M10:M17))/1,2)</f>
        <v>0</v>
      </c>
      <c r="I18" s="159">
        <f>ROUND((SUM(I10:I17))/1,2)</f>
        <v>0</v>
      </c>
      <c r="J18" s="156"/>
      <c r="K18" s="156"/>
      <c r="L18" s="156">
        <f>ROUND((SUM(L10:L17))/1,2)</f>
        <v>0</v>
      </c>
      <c r="M18" s="156">
        <f>ROUND((SUM(M10:M17))/1,2)</f>
        <v>0</v>
      </c>
      <c r="N18" s="156"/>
      <c r="O18" s="156"/>
      <c r="P18" s="174">
        <f>ROUND((SUM(P10:P17))/1,2)</f>
        <v>0</v>
      </c>
      <c r="Q18" s="153"/>
      <c r="R18" s="153"/>
      <c r="S18" s="174">
        <f>ROUND((SUM(S10:S17))/1,2)</f>
        <v>0</v>
      </c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"/>
      <c r="C19" s="1"/>
      <c r="D19" s="1"/>
      <c r="E19" s="1"/>
      <c r="F19" s="163"/>
      <c r="G19" s="149"/>
      <c r="H19" s="149"/>
      <c r="I19" s="149"/>
      <c r="J19" s="1"/>
      <c r="K19" s="1"/>
      <c r="L19" s="1"/>
      <c r="M19" s="1"/>
      <c r="N19" s="1"/>
      <c r="O19" s="1"/>
      <c r="P19" s="1"/>
      <c r="S19" s="1"/>
    </row>
    <row r="20" spans="1:26" x14ac:dyDescent="0.25">
      <c r="A20" s="156"/>
      <c r="B20" s="156"/>
      <c r="C20" s="156"/>
      <c r="D20" s="156" t="s">
        <v>70</v>
      </c>
      <c r="E20" s="156"/>
      <c r="F20" s="167"/>
      <c r="G20" s="157"/>
      <c r="H20" s="157"/>
      <c r="I20" s="157"/>
      <c r="J20" s="156"/>
      <c r="K20" s="156"/>
      <c r="L20" s="156"/>
      <c r="M20" s="156"/>
      <c r="N20" s="156"/>
      <c r="O20" s="156"/>
      <c r="P20" s="156"/>
      <c r="Q20" s="153"/>
      <c r="R20" s="153"/>
      <c r="S20" s="156"/>
      <c r="T20" s="153"/>
      <c r="U20" s="153"/>
      <c r="V20" s="153"/>
      <c r="W20" s="153"/>
      <c r="X20" s="153"/>
      <c r="Y20" s="153"/>
      <c r="Z20" s="153"/>
    </row>
    <row r="21" spans="1:26" ht="24.95" customHeight="1" x14ac:dyDescent="0.25">
      <c r="A21" s="171"/>
      <c r="B21" s="168" t="s">
        <v>99</v>
      </c>
      <c r="C21" s="172" t="s">
        <v>134</v>
      </c>
      <c r="D21" s="168" t="s">
        <v>135</v>
      </c>
      <c r="E21" s="168" t="s">
        <v>89</v>
      </c>
      <c r="F21" s="169">
        <v>0.68240000000000001</v>
      </c>
      <c r="G21" s="170"/>
      <c r="H21" s="170"/>
      <c r="I21" s="170">
        <f>ROUND(F21*(G21+H21),2)</f>
        <v>0</v>
      </c>
      <c r="J21" s="168">
        <f>ROUND(F21*(N21),2)</f>
        <v>17.66</v>
      </c>
      <c r="K21" s="1">
        <f>ROUND(F21*(O21),2)</f>
        <v>0</v>
      </c>
      <c r="L21" s="1">
        <f>ROUND(F21*(G21),2)</f>
        <v>0</v>
      </c>
      <c r="M21" s="1"/>
      <c r="N21" s="1">
        <v>25.88</v>
      </c>
      <c r="O21" s="1"/>
      <c r="P21" s="167">
        <f>ROUND(F21*(R21),3)</f>
        <v>1.3240000000000001</v>
      </c>
      <c r="Q21" s="173"/>
      <c r="R21" s="173">
        <v>1.93971</v>
      </c>
      <c r="S21" s="167"/>
      <c r="Z21">
        <v>0</v>
      </c>
    </row>
    <row r="22" spans="1:26" ht="24.95" customHeight="1" x14ac:dyDescent="0.25">
      <c r="A22" s="171"/>
      <c r="B22" s="168" t="s">
        <v>110</v>
      </c>
      <c r="C22" s="172" t="s">
        <v>136</v>
      </c>
      <c r="D22" s="168" t="s">
        <v>137</v>
      </c>
      <c r="E22" s="168" t="s">
        <v>89</v>
      </c>
      <c r="F22" s="169">
        <v>5.614446</v>
      </c>
      <c r="G22" s="170"/>
      <c r="H22" s="170"/>
      <c r="I22" s="170">
        <f>ROUND(F22*(G22+H22),2)</f>
        <v>0</v>
      </c>
      <c r="J22" s="168">
        <f>ROUND(F22*(N22),2)</f>
        <v>428.1</v>
      </c>
      <c r="K22" s="1">
        <f>ROUND(F22*(O22),2)</f>
        <v>0</v>
      </c>
      <c r="L22" s="1">
        <f>ROUND(F22*(G22),2)</f>
        <v>0</v>
      </c>
      <c r="M22" s="1"/>
      <c r="N22" s="1">
        <v>76.25</v>
      </c>
      <c r="O22" s="1"/>
      <c r="P22" s="167">
        <f>ROUND(F22*(R22),3)</f>
        <v>13.351000000000001</v>
      </c>
      <c r="Q22" s="173"/>
      <c r="R22" s="173">
        <v>2.3778966129999999</v>
      </c>
      <c r="S22" s="167"/>
      <c r="Z22">
        <v>0</v>
      </c>
    </row>
    <row r="23" spans="1:26" ht="24.95" customHeight="1" x14ac:dyDescent="0.25">
      <c r="A23" s="171"/>
      <c r="B23" s="168" t="s">
        <v>110</v>
      </c>
      <c r="C23" s="172" t="s">
        <v>185</v>
      </c>
      <c r="D23" s="168" t="s">
        <v>186</v>
      </c>
      <c r="E23" s="168" t="s">
        <v>94</v>
      </c>
      <c r="F23" s="169">
        <v>2.319</v>
      </c>
      <c r="G23" s="170"/>
      <c r="H23" s="170"/>
      <c r="I23" s="170">
        <f>ROUND(F23*(G23+H23),2)</f>
        <v>0</v>
      </c>
      <c r="J23" s="168">
        <f>ROUND(F23*(N23),2)</f>
        <v>27.16</v>
      </c>
      <c r="K23" s="1">
        <f>ROUND(F23*(O23),2)</f>
        <v>0</v>
      </c>
      <c r="L23" s="1">
        <f>ROUND(F23*(G23),2)</f>
        <v>0</v>
      </c>
      <c r="M23" s="1"/>
      <c r="N23" s="1">
        <v>11.71</v>
      </c>
      <c r="O23" s="1"/>
      <c r="P23" s="167">
        <f>ROUND(F23*(R23),3)</f>
        <v>2E-3</v>
      </c>
      <c r="Q23" s="173"/>
      <c r="R23" s="173">
        <v>7.3374849999999995E-4</v>
      </c>
      <c r="S23" s="167"/>
      <c r="Z23">
        <v>0</v>
      </c>
    </row>
    <row r="24" spans="1:26" ht="24.95" customHeight="1" x14ac:dyDescent="0.25">
      <c r="A24" s="171"/>
      <c r="B24" s="168" t="s">
        <v>110</v>
      </c>
      <c r="C24" s="172" t="s">
        <v>187</v>
      </c>
      <c r="D24" s="168" t="s">
        <v>188</v>
      </c>
      <c r="E24" s="168" t="s">
        <v>94</v>
      </c>
      <c r="F24" s="169">
        <v>2.319</v>
      </c>
      <c r="G24" s="170"/>
      <c r="H24" s="170"/>
      <c r="I24" s="170">
        <f>ROUND(F24*(G24+H24),2)</f>
        <v>0</v>
      </c>
      <c r="J24" s="168">
        <f>ROUND(F24*(N24),2)</f>
        <v>5.59</v>
      </c>
      <c r="K24" s="1">
        <f>ROUND(F24*(O24),2)</f>
        <v>0</v>
      </c>
      <c r="L24" s="1">
        <f>ROUND(F24*(G24),2)</f>
        <v>0</v>
      </c>
      <c r="M24" s="1"/>
      <c r="N24" s="1">
        <v>2.41</v>
      </c>
      <c r="O24" s="1"/>
      <c r="P24" s="167"/>
      <c r="Q24" s="173"/>
      <c r="R24" s="173"/>
      <c r="S24" s="167"/>
      <c r="Z24">
        <v>0</v>
      </c>
    </row>
    <row r="25" spans="1:26" x14ac:dyDescent="0.25">
      <c r="A25" s="156"/>
      <c r="B25" s="156"/>
      <c r="C25" s="156"/>
      <c r="D25" s="156" t="s">
        <v>70</v>
      </c>
      <c r="E25" s="156"/>
      <c r="F25" s="167"/>
      <c r="G25" s="159"/>
      <c r="H25" s="159">
        <f>ROUND((SUM(M20:M24))/1,2)</f>
        <v>0</v>
      </c>
      <c r="I25" s="159">
        <f>ROUND((SUM(I20:I24))/1,2)</f>
        <v>0</v>
      </c>
      <c r="J25" s="156"/>
      <c r="K25" s="156"/>
      <c r="L25" s="156">
        <f>ROUND((SUM(L20:L24))/1,2)</f>
        <v>0</v>
      </c>
      <c r="M25" s="156">
        <f>ROUND((SUM(M20:M24))/1,2)</f>
        <v>0</v>
      </c>
      <c r="N25" s="156"/>
      <c r="O25" s="156"/>
      <c r="P25" s="174">
        <f>ROUND((SUM(P20:P24))/1,2)</f>
        <v>14.68</v>
      </c>
      <c r="Q25" s="153"/>
      <c r="R25" s="153"/>
      <c r="S25" s="174">
        <f>ROUND((SUM(S20:S24))/1,2)</f>
        <v>0</v>
      </c>
      <c r="T25" s="153"/>
      <c r="U25" s="153"/>
      <c r="V25" s="153"/>
      <c r="W25" s="153"/>
      <c r="X25" s="153"/>
      <c r="Y25" s="153"/>
      <c r="Z25" s="153"/>
    </row>
    <row r="26" spans="1:26" x14ac:dyDescent="0.25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6"/>
      <c r="B27" s="156"/>
      <c r="C27" s="156"/>
      <c r="D27" s="156" t="s">
        <v>126</v>
      </c>
      <c r="E27" s="156"/>
      <c r="F27" s="167"/>
      <c r="G27" s="157"/>
      <c r="H27" s="157"/>
      <c r="I27" s="157"/>
      <c r="J27" s="156"/>
      <c r="K27" s="156"/>
      <c r="L27" s="156"/>
      <c r="M27" s="156"/>
      <c r="N27" s="156"/>
      <c r="O27" s="156"/>
      <c r="P27" s="156"/>
      <c r="Q27" s="153"/>
      <c r="R27" s="153"/>
      <c r="S27" s="156"/>
      <c r="T27" s="153"/>
      <c r="U27" s="153"/>
      <c r="V27" s="153"/>
      <c r="W27" s="153"/>
      <c r="X27" s="153"/>
      <c r="Y27" s="153"/>
      <c r="Z27" s="153"/>
    </row>
    <row r="28" spans="1:26" ht="24.95" customHeight="1" x14ac:dyDescent="0.25">
      <c r="A28" s="171"/>
      <c r="B28" s="168" t="s">
        <v>138</v>
      </c>
      <c r="C28" s="172" t="s">
        <v>189</v>
      </c>
      <c r="D28" s="168" t="s">
        <v>190</v>
      </c>
      <c r="E28" s="168" t="s">
        <v>94</v>
      </c>
      <c r="F28" s="169">
        <v>25.547820000000002</v>
      </c>
      <c r="G28" s="170"/>
      <c r="H28" s="170"/>
      <c r="I28" s="170">
        <f>ROUND(F28*(G28+H28),2)</f>
        <v>0</v>
      </c>
      <c r="J28" s="168">
        <f>ROUND(F28*(N28),2)</f>
        <v>2356.79</v>
      </c>
      <c r="K28" s="1">
        <f>ROUND(F28*(O28),2)</f>
        <v>0</v>
      </c>
      <c r="L28" s="1">
        <f>ROUND(F28*(G28),2)</f>
        <v>0</v>
      </c>
      <c r="M28" s="1"/>
      <c r="N28" s="1">
        <v>92.25</v>
      </c>
      <c r="O28" s="1"/>
      <c r="P28" s="167">
        <f>ROUND(F28*(R28),3)</f>
        <v>10.43</v>
      </c>
      <c r="Q28" s="173"/>
      <c r="R28" s="173">
        <v>0.40827000000000002</v>
      </c>
      <c r="S28" s="167"/>
      <c r="Z28">
        <v>0</v>
      </c>
    </row>
    <row r="29" spans="1:26" ht="24.95" customHeight="1" x14ac:dyDescent="0.25">
      <c r="A29" s="171"/>
      <c r="B29" s="168" t="s">
        <v>110</v>
      </c>
      <c r="C29" s="172" t="s">
        <v>141</v>
      </c>
      <c r="D29" s="168" t="s">
        <v>191</v>
      </c>
      <c r="E29" s="168" t="s">
        <v>124</v>
      </c>
      <c r="F29" s="169">
        <v>0.32600702079999999</v>
      </c>
      <c r="G29" s="170"/>
      <c r="H29" s="170"/>
      <c r="I29" s="170">
        <f>ROUND(F29*(G29+H29),2)</f>
        <v>0</v>
      </c>
      <c r="J29" s="168">
        <f>ROUND(F29*(N29),2)</f>
        <v>187.39</v>
      </c>
      <c r="K29" s="1">
        <f>ROUND(F29*(O29),2)</f>
        <v>0</v>
      </c>
      <c r="L29" s="1">
        <f>ROUND(F29*(G29),2)</f>
        <v>0</v>
      </c>
      <c r="M29" s="1"/>
      <c r="N29" s="1">
        <v>574.79</v>
      </c>
      <c r="O29" s="1"/>
      <c r="P29" s="167">
        <f>ROUND(F29*(R29),3)</f>
        <v>0.32700000000000001</v>
      </c>
      <c r="Q29" s="173"/>
      <c r="R29" s="173">
        <v>1.002</v>
      </c>
      <c r="S29" s="167"/>
      <c r="Z29">
        <v>0</v>
      </c>
    </row>
    <row r="30" spans="1:26" x14ac:dyDescent="0.25">
      <c r="A30" s="156"/>
      <c r="B30" s="156"/>
      <c r="C30" s="156"/>
      <c r="D30" s="156" t="s">
        <v>126</v>
      </c>
      <c r="E30" s="156"/>
      <c r="F30" s="167"/>
      <c r="G30" s="159"/>
      <c r="H30" s="159">
        <f>ROUND((SUM(M27:M29))/1,2)</f>
        <v>0</v>
      </c>
      <c r="I30" s="159">
        <f>ROUND((SUM(I27:I29))/1,2)</f>
        <v>0</v>
      </c>
      <c r="J30" s="156"/>
      <c r="K30" s="156"/>
      <c r="L30" s="156">
        <f>ROUND((SUM(L27:L29))/1,2)</f>
        <v>0</v>
      </c>
      <c r="M30" s="156">
        <f>ROUND((SUM(M27:M29))/1,2)</f>
        <v>0</v>
      </c>
      <c r="N30" s="156"/>
      <c r="O30" s="156"/>
      <c r="P30" s="174">
        <f>ROUND((SUM(P27:P29))/1,2)</f>
        <v>10.76</v>
      </c>
      <c r="Q30" s="153"/>
      <c r="R30" s="153"/>
      <c r="S30" s="174">
        <f>ROUND((SUM(S27:S29))/1,2)</f>
        <v>0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156" t="s">
        <v>72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1"/>
      <c r="B33" s="168" t="s">
        <v>110</v>
      </c>
      <c r="C33" s="172" t="s">
        <v>192</v>
      </c>
      <c r="D33" s="168" t="s">
        <v>193</v>
      </c>
      <c r="E33" s="168" t="s">
        <v>89</v>
      </c>
      <c r="F33" s="169">
        <v>3.2319</v>
      </c>
      <c r="G33" s="170"/>
      <c r="H33" s="170"/>
      <c r="I33" s="170">
        <f t="shared" ref="I33:I43" si="4">ROUND(F33*(G33+H33),2)</f>
        <v>0</v>
      </c>
      <c r="J33" s="168">
        <f t="shared" ref="J33:J43" si="5">ROUND(F33*(N33),2)</f>
        <v>374</v>
      </c>
      <c r="K33" s="1">
        <f t="shared" ref="K33:K43" si="6">ROUND(F33*(O33),2)</f>
        <v>0</v>
      </c>
      <c r="L33" s="1">
        <f t="shared" ref="L33:L43" si="7">ROUND(F33*(G33),2)</f>
        <v>0</v>
      </c>
      <c r="M33" s="1"/>
      <c r="N33" s="1">
        <v>115.72</v>
      </c>
      <c r="O33" s="1"/>
      <c r="P33" s="167">
        <f>ROUND(F33*(R33),3)</f>
        <v>7.8250000000000002</v>
      </c>
      <c r="Q33" s="173"/>
      <c r="R33" s="173">
        <v>2.4210275700000001</v>
      </c>
      <c r="S33" s="167"/>
      <c r="Z33">
        <v>0</v>
      </c>
    </row>
    <row r="34" spans="1:26" ht="24.95" customHeight="1" x14ac:dyDescent="0.25">
      <c r="A34" s="171"/>
      <c r="B34" s="168" t="s">
        <v>110</v>
      </c>
      <c r="C34" s="172" t="s">
        <v>194</v>
      </c>
      <c r="D34" s="168" t="s">
        <v>195</v>
      </c>
      <c r="E34" s="168" t="s">
        <v>94</v>
      </c>
      <c r="F34" s="169">
        <v>3.2919999999999998</v>
      </c>
      <c r="G34" s="170"/>
      <c r="H34" s="170"/>
      <c r="I34" s="170">
        <f t="shared" si="4"/>
        <v>0</v>
      </c>
      <c r="J34" s="168">
        <f t="shared" si="5"/>
        <v>10.34</v>
      </c>
      <c r="K34" s="1">
        <f t="shared" si="6"/>
        <v>0</v>
      </c>
      <c r="L34" s="1">
        <f t="shared" si="7"/>
        <v>0</v>
      </c>
      <c r="M34" s="1"/>
      <c r="N34" s="1">
        <v>3.14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110</v>
      </c>
      <c r="C35" s="172" t="s">
        <v>196</v>
      </c>
      <c r="D35" s="168" t="s">
        <v>197</v>
      </c>
      <c r="E35" s="168" t="s">
        <v>94</v>
      </c>
      <c r="F35" s="169">
        <v>3.2921999999999998</v>
      </c>
      <c r="G35" s="170"/>
      <c r="H35" s="170"/>
      <c r="I35" s="170">
        <f t="shared" si="4"/>
        <v>0</v>
      </c>
      <c r="J35" s="168">
        <f t="shared" si="5"/>
        <v>28.25</v>
      </c>
      <c r="K35" s="1">
        <f t="shared" si="6"/>
        <v>0</v>
      </c>
      <c r="L35" s="1">
        <f t="shared" si="7"/>
        <v>0</v>
      </c>
      <c r="M35" s="1"/>
      <c r="N35" s="1">
        <v>8.58</v>
      </c>
      <c r="O35" s="1"/>
      <c r="P35" s="167">
        <f>ROUND(F35*(R35),3)</f>
        <v>2.8000000000000001E-2</v>
      </c>
      <c r="Q35" s="173"/>
      <c r="R35" s="173">
        <v>8.6E-3</v>
      </c>
      <c r="S35" s="167"/>
      <c r="Z35">
        <v>0</v>
      </c>
    </row>
    <row r="36" spans="1:26" ht="24.95" customHeight="1" x14ac:dyDescent="0.25">
      <c r="A36" s="171"/>
      <c r="B36" s="168" t="s">
        <v>110</v>
      </c>
      <c r="C36" s="172" t="s">
        <v>198</v>
      </c>
      <c r="D36" s="168" t="s">
        <v>199</v>
      </c>
      <c r="E36" s="168" t="s">
        <v>89</v>
      </c>
      <c r="F36" s="169">
        <v>1.0329999999999999</v>
      </c>
      <c r="G36" s="170"/>
      <c r="H36" s="170"/>
      <c r="I36" s="170">
        <f t="shared" si="4"/>
        <v>0</v>
      </c>
      <c r="J36" s="168">
        <f t="shared" si="5"/>
        <v>112.43</v>
      </c>
      <c r="K36" s="1">
        <f t="shared" si="6"/>
        <v>0</v>
      </c>
      <c r="L36" s="1">
        <f t="shared" si="7"/>
        <v>0</v>
      </c>
      <c r="M36" s="1"/>
      <c r="N36" s="1">
        <v>108.84</v>
      </c>
      <c r="O36" s="1"/>
      <c r="P36" s="167">
        <f>ROUND(F36*(R36),3)</f>
        <v>2.5350000000000001</v>
      </c>
      <c r="Q36" s="173"/>
      <c r="R36" s="173">
        <v>2.4542068779999999</v>
      </c>
      <c r="S36" s="167"/>
      <c r="Z36">
        <v>0</v>
      </c>
    </row>
    <row r="37" spans="1:26" ht="24.95" customHeight="1" x14ac:dyDescent="0.25">
      <c r="A37" s="171"/>
      <c r="B37" s="168" t="s">
        <v>110</v>
      </c>
      <c r="C37" s="172" t="s">
        <v>113</v>
      </c>
      <c r="D37" s="168" t="s">
        <v>114</v>
      </c>
      <c r="E37" s="168" t="s">
        <v>89</v>
      </c>
      <c r="F37" s="169">
        <v>3.2320000000000002</v>
      </c>
      <c r="G37" s="170"/>
      <c r="H37" s="170"/>
      <c r="I37" s="170">
        <f t="shared" si="4"/>
        <v>0</v>
      </c>
      <c r="J37" s="168">
        <f t="shared" si="5"/>
        <v>28.51</v>
      </c>
      <c r="K37" s="1">
        <f t="shared" si="6"/>
        <v>0</v>
      </c>
      <c r="L37" s="1">
        <f t="shared" si="7"/>
        <v>0</v>
      </c>
      <c r="M37" s="1"/>
      <c r="N37" s="1">
        <v>8.82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110</v>
      </c>
      <c r="C38" s="172" t="s">
        <v>200</v>
      </c>
      <c r="D38" s="168" t="s">
        <v>201</v>
      </c>
      <c r="E38" s="168" t="s">
        <v>89</v>
      </c>
      <c r="F38" s="169">
        <v>1.0329999999999999</v>
      </c>
      <c r="G38" s="170"/>
      <c r="H38" s="170"/>
      <c r="I38" s="170">
        <f t="shared" si="4"/>
        <v>0</v>
      </c>
      <c r="J38" s="168">
        <f t="shared" si="5"/>
        <v>20.46</v>
      </c>
      <c r="K38" s="1">
        <f t="shared" si="6"/>
        <v>0</v>
      </c>
      <c r="L38" s="1">
        <f t="shared" si="7"/>
        <v>0</v>
      </c>
      <c r="M38" s="1"/>
      <c r="N38" s="1">
        <v>19.809999999999999</v>
      </c>
      <c r="O38" s="1"/>
      <c r="P38" s="167">
        <f>ROUND(F38*(R38),3)</f>
        <v>2.1000000000000001E-2</v>
      </c>
      <c r="Q38" s="173"/>
      <c r="R38" s="173">
        <v>0.02</v>
      </c>
      <c r="S38" s="167"/>
      <c r="Z38">
        <v>0</v>
      </c>
    </row>
    <row r="39" spans="1:26" ht="24.95" customHeight="1" x14ac:dyDescent="0.25">
      <c r="A39" s="171"/>
      <c r="B39" s="168" t="s">
        <v>110</v>
      </c>
      <c r="C39" s="172" t="s">
        <v>115</v>
      </c>
      <c r="D39" s="168" t="s">
        <v>116</v>
      </c>
      <c r="E39" s="168" t="s">
        <v>89</v>
      </c>
      <c r="F39" s="169">
        <v>3.2320000000000002</v>
      </c>
      <c r="G39" s="170"/>
      <c r="H39" s="170"/>
      <c r="I39" s="170">
        <f t="shared" si="4"/>
        <v>0</v>
      </c>
      <c r="J39" s="168">
        <f t="shared" si="5"/>
        <v>8.69</v>
      </c>
      <c r="K39" s="1">
        <f t="shared" si="6"/>
        <v>0</v>
      </c>
      <c r="L39" s="1">
        <f t="shared" si="7"/>
        <v>0</v>
      </c>
      <c r="M39" s="1"/>
      <c r="N39" s="1">
        <v>2.69</v>
      </c>
      <c r="O39" s="1"/>
      <c r="P39" s="167"/>
      <c r="Q39" s="173"/>
      <c r="R39" s="173"/>
      <c r="S39" s="167"/>
      <c r="Z39">
        <v>0</v>
      </c>
    </row>
    <row r="40" spans="1:26" ht="35.1" customHeight="1" x14ac:dyDescent="0.25">
      <c r="A40" s="171"/>
      <c r="B40" s="168" t="s">
        <v>110</v>
      </c>
      <c r="C40" s="172" t="s">
        <v>202</v>
      </c>
      <c r="D40" s="168" t="s">
        <v>203</v>
      </c>
      <c r="E40" s="168" t="s">
        <v>94</v>
      </c>
      <c r="F40" s="169">
        <v>18.145</v>
      </c>
      <c r="G40" s="170"/>
      <c r="H40" s="170"/>
      <c r="I40" s="170">
        <f t="shared" si="4"/>
        <v>0</v>
      </c>
      <c r="J40" s="168">
        <f t="shared" si="5"/>
        <v>39.369999999999997</v>
      </c>
      <c r="K40" s="1">
        <f t="shared" si="6"/>
        <v>0</v>
      </c>
      <c r="L40" s="1">
        <f t="shared" si="7"/>
        <v>0</v>
      </c>
      <c r="M40" s="1"/>
      <c r="N40" s="1">
        <v>2.17</v>
      </c>
      <c r="O40" s="1"/>
      <c r="P40" s="167">
        <f>ROUND(F40*(R40),3)</f>
        <v>3.4000000000000002E-2</v>
      </c>
      <c r="Q40" s="173"/>
      <c r="R40" s="173">
        <v>1.8699999999999999E-3</v>
      </c>
      <c r="S40" s="167"/>
      <c r="Z40">
        <v>0</v>
      </c>
    </row>
    <row r="41" spans="1:26" ht="24.95" customHeight="1" x14ac:dyDescent="0.25">
      <c r="A41" s="171"/>
      <c r="B41" s="168" t="s">
        <v>110</v>
      </c>
      <c r="C41" s="172" t="s">
        <v>204</v>
      </c>
      <c r="D41" s="168" t="s">
        <v>205</v>
      </c>
      <c r="E41" s="168" t="s">
        <v>89</v>
      </c>
      <c r="F41" s="169">
        <v>2.7248000000000001</v>
      </c>
      <c r="G41" s="170"/>
      <c r="H41" s="170"/>
      <c r="I41" s="170">
        <f t="shared" si="4"/>
        <v>0</v>
      </c>
      <c r="J41" s="168">
        <f t="shared" si="5"/>
        <v>80.650000000000006</v>
      </c>
      <c r="K41" s="1">
        <f t="shared" si="6"/>
        <v>0</v>
      </c>
      <c r="L41" s="1">
        <f t="shared" si="7"/>
        <v>0</v>
      </c>
      <c r="M41" s="1"/>
      <c r="N41" s="1">
        <v>29.6</v>
      </c>
      <c r="O41" s="1"/>
      <c r="P41" s="167">
        <f>ROUND(F41*(R41),3)</f>
        <v>5.0049999999999999</v>
      </c>
      <c r="Q41" s="173"/>
      <c r="R41" s="173">
        <v>1.837</v>
      </c>
      <c r="S41" s="167"/>
      <c r="Z41">
        <v>0</v>
      </c>
    </row>
    <row r="42" spans="1:26" ht="24.95" customHeight="1" x14ac:dyDescent="0.25">
      <c r="A42" s="171"/>
      <c r="B42" s="168" t="s">
        <v>110</v>
      </c>
      <c r="C42" s="172" t="s">
        <v>206</v>
      </c>
      <c r="D42" s="168" t="s">
        <v>207</v>
      </c>
      <c r="E42" s="168" t="s">
        <v>94</v>
      </c>
      <c r="F42" s="169">
        <v>18.145</v>
      </c>
      <c r="G42" s="170"/>
      <c r="H42" s="170"/>
      <c r="I42" s="170">
        <f t="shared" si="4"/>
        <v>0</v>
      </c>
      <c r="J42" s="168">
        <f t="shared" si="5"/>
        <v>153.33000000000001</v>
      </c>
      <c r="K42" s="1">
        <f t="shared" si="6"/>
        <v>0</v>
      </c>
      <c r="L42" s="1">
        <f t="shared" si="7"/>
        <v>0</v>
      </c>
      <c r="M42" s="1"/>
      <c r="N42" s="1">
        <v>8.4499999999999993</v>
      </c>
      <c r="O42" s="1"/>
      <c r="P42" s="167">
        <f>ROUND(F42*(R42),3)</f>
        <v>2.234</v>
      </c>
      <c r="Q42" s="173"/>
      <c r="R42" s="173">
        <v>0.1231</v>
      </c>
      <c r="S42" s="167"/>
      <c r="Z42">
        <v>0</v>
      </c>
    </row>
    <row r="43" spans="1:26" ht="35.1" customHeight="1" x14ac:dyDescent="0.25">
      <c r="A43" s="171"/>
      <c r="B43" s="168" t="s">
        <v>110</v>
      </c>
      <c r="C43" s="172" t="s">
        <v>117</v>
      </c>
      <c r="D43" s="168" t="s">
        <v>118</v>
      </c>
      <c r="E43" s="168" t="s">
        <v>94</v>
      </c>
      <c r="F43" s="169">
        <v>21.545999999999999</v>
      </c>
      <c r="G43" s="170"/>
      <c r="H43" s="170"/>
      <c r="I43" s="170">
        <f t="shared" si="4"/>
        <v>0</v>
      </c>
      <c r="J43" s="168">
        <f t="shared" si="5"/>
        <v>154.05000000000001</v>
      </c>
      <c r="K43" s="1">
        <f t="shared" si="6"/>
        <v>0</v>
      </c>
      <c r="L43" s="1">
        <f t="shared" si="7"/>
        <v>0</v>
      </c>
      <c r="M43" s="1"/>
      <c r="N43" s="1">
        <v>7.15</v>
      </c>
      <c r="O43" s="1"/>
      <c r="P43" s="167">
        <f>ROUND(F43*(R43),3)</f>
        <v>0.189</v>
      </c>
      <c r="Q43" s="173"/>
      <c r="R43" s="173">
        <v>8.7799999999999996E-3</v>
      </c>
      <c r="S43" s="167"/>
      <c r="Z43">
        <v>0</v>
      </c>
    </row>
    <row r="44" spans="1:26" x14ac:dyDescent="0.25">
      <c r="A44" s="156"/>
      <c r="B44" s="156"/>
      <c r="C44" s="156"/>
      <c r="D44" s="156" t="s">
        <v>72</v>
      </c>
      <c r="E44" s="156"/>
      <c r="F44" s="167"/>
      <c r="G44" s="159"/>
      <c r="H44" s="159">
        <f>ROUND((SUM(M32:M43))/1,2)</f>
        <v>0</v>
      </c>
      <c r="I44" s="159">
        <f>ROUND((SUM(I32:I43))/1,2)</f>
        <v>0</v>
      </c>
      <c r="J44" s="156"/>
      <c r="K44" s="156"/>
      <c r="L44" s="156">
        <f>ROUND((SUM(L32:L43))/1,2)</f>
        <v>0</v>
      </c>
      <c r="M44" s="156">
        <f>ROUND((SUM(M32:M43))/1,2)</f>
        <v>0</v>
      </c>
      <c r="N44" s="156"/>
      <c r="O44" s="156"/>
      <c r="P44" s="174">
        <f>ROUND((SUM(P32:P43))/1,2)</f>
        <v>17.87</v>
      </c>
      <c r="Q44" s="153"/>
      <c r="R44" s="153"/>
      <c r="S44" s="174">
        <f>ROUND((SUM(S32:S43))/1,2)</f>
        <v>0</v>
      </c>
      <c r="T44" s="153"/>
      <c r="U44" s="153"/>
      <c r="V44" s="153"/>
      <c r="W44" s="153"/>
      <c r="X44" s="153"/>
      <c r="Y44" s="153"/>
      <c r="Z44" s="153"/>
    </row>
    <row r="45" spans="1:26" x14ac:dyDescent="0.25">
      <c r="A45" s="1"/>
      <c r="B45" s="1"/>
      <c r="C45" s="1"/>
      <c r="D45" s="1"/>
      <c r="E45" s="1"/>
      <c r="F45" s="163"/>
      <c r="G45" s="149"/>
      <c r="H45" s="149"/>
      <c r="I45" s="149"/>
      <c r="J45" s="1"/>
      <c r="K45" s="1"/>
      <c r="L45" s="1"/>
      <c r="M45" s="1"/>
      <c r="N45" s="1"/>
      <c r="O45" s="1"/>
      <c r="P45" s="1"/>
      <c r="S45" s="1"/>
    </row>
    <row r="46" spans="1:26" x14ac:dyDescent="0.25">
      <c r="A46" s="156"/>
      <c r="B46" s="156"/>
      <c r="C46" s="156"/>
      <c r="D46" s="156" t="s">
        <v>73</v>
      </c>
      <c r="E46" s="156"/>
      <c r="F46" s="167"/>
      <c r="G46" s="157"/>
      <c r="H46" s="157"/>
      <c r="I46" s="157"/>
      <c r="J46" s="156"/>
      <c r="K46" s="156"/>
      <c r="L46" s="156"/>
      <c r="M46" s="156"/>
      <c r="N46" s="156"/>
      <c r="O46" s="156"/>
      <c r="P46" s="156"/>
      <c r="Q46" s="153"/>
      <c r="R46" s="153"/>
      <c r="S46" s="156"/>
      <c r="T46" s="153"/>
      <c r="U46" s="153"/>
      <c r="V46" s="153"/>
      <c r="W46" s="153"/>
      <c r="X46" s="153"/>
      <c r="Y46" s="153"/>
      <c r="Z46" s="153"/>
    </row>
    <row r="47" spans="1:26" ht="35.1" customHeight="1" x14ac:dyDescent="0.25">
      <c r="A47" s="171"/>
      <c r="B47" s="168" t="s">
        <v>110</v>
      </c>
      <c r="C47" s="172" t="s">
        <v>208</v>
      </c>
      <c r="D47" s="168" t="s">
        <v>209</v>
      </c>
      <c r="E47" s="168" t="s">
        <v>153</v>
      </c>
      <c r="F47" s="169">
        <v>48</v>
      </c>
      <c r="G47" s="170"/>
      <c r="H47" s="170"/>
      <c r="I47" s="170">
        <f>ROUND(F47*(G47+H47),2)</f>
        <v>0</v>
      </c>
      <c r="J47" s="168">
        <f>ROUND(F47*(N47),2)</f>
        <v>184.8</v>
      </c>
      <c r="K47" s="1">
        <f>ROUND(F47*(O47),2)</f>
        <v>0</v>
      </c>
      <c r="L47" s="1">
        <f>ROUND(F47*(G47),2)</f>
        <v>0</v>
      </c>
      <c r="M47" s="1"/>
      <c r="N47" s="1">
        <v>3.85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/>
      <c r="B48" s="168" t="s">
        <v>110</v>
      </c>
      <c r="C48" s="172" t="s">
        <v>210</v>
      </c>
      <c r="D48" s="168" t="s">
        <v>211</v>
      </c>
      <c r="E48" s="168" t="s">
        <v>153</v>
      </c>
      <c r="F48" s="169">
        <v>12</v>
      </c>
      <c r="G48" s="170"/>
      <c r="H48" s="170"/>
      <c r="I48" s="170">
        <f>ROUND(F48*(G48+H48),2)</f>
        <v>0</v>
      </c>
      <c r="J48" s="168">
        <f>ROUND(F48*(N48),2)</f>
        <v>39</v>
      </c>
      <c r="K48" s="1">
        <f>ROUND(F48*(O48),2)</f>
        <v>0</v>
      </c>
      <c r="L48" s="1">
        <f>ROUND(F48*(G48),2)</f>
        <v>0</v>
      </c>
      <c r="M48" s="1"/>
      <c r="N48" s="1">
        <v>3.25</v>
      </c>
      <c r="O48" s="1"/>
      <c r="P48" s="167">
        <f>ROUND(F48*(R48),3)</f>
        <v>0.19700000000000001</v>
      </c>
      <c r="Q48" s="173"/>
      <c r="R48" s="173">
        <v>1.6400000000000001E-2</v>
      </c>
      <c r="S48" s="167"/>
      <c r="Z48">
        <v>0</v>
      </c>
    </row>
    <row r="49" spans="1:26" ht="24.95" customHeight="1" x14ac:dyDescent="0.25">
      <c r="A49" s="171"/>
      <c r="B49" s="168" t="s">
        <v>167</v>
      </c>
      <c r="C49" s="172" t="s">
        <v>168</v>
      </c>
      <c r="D49" s="168" t="s">
        <v>212</v>
      </c>
      <c r="E49" s="168" t="s">
        <v>153</v>
      </c>
      <c r="F49" s="169">
        <v>12</v>
      </c>
      <c r="G49" s="170"/>
      <c r="H49" s="170"/>
      <c r="I49" s="170">
        <f>ROUND(F49*(G49+H49),2)</f>
        <v>0</v>
      </c>
      <c r="J49" s="168">
        <f>ROUND(F49*(N49),2)</f>
        <v>39</v>
      </c>
      <c r="K49" s="1">
        <f>ROUND(F49*(O49),2)</f>
        <v>0</v>
      </c>
      <c r="L49" s="1"/>
      <c r="M49" s="1">
        <f>ROUND(F49*(H49),2)</f>
        <v>0</v>
      </c>
      <c r="N49" s="1">
        <v>3.25</v>
      </c>
      <c r="O49" s="1"/>
      <c r="P49" s="167"/>
      <c r="Q49" s="173"/>
      <c r="R49" s="173"/>
      <c r="S49" s="167"/>
      <c r="Z49">
        <v>0</v>
      </c>
    </row>
    <row r="50" spans="1:26" x14ac:dyDescent="0.25">
      <c r="A50" s="156"/>
      <c r="B50" s="156"/>
      <c r="C50" s="156"/>
      <c r="D50" s="156" t="s">
        <v>73</v>
      </c>
      <c r="E50" s="156"/>
      <c r="F50" s="167"/>
      <c r="G50" s="159"/>
      <c r="H50" s="159">
        <f>ROUND((SUM(M46:M49))/1,2)</f>
        <v>0</v>
      </c>
      <c r="I50" s="159">
        <f>ROUND((SUM(I46:I49))/1,2)</f>
        <v>0</v>
      </c>
      <c r="J50" s="156"/>
      <c r="K50" s="156"/>
      <c r="L50" s="156">
        <f>ROUND((SUM(L46:L49))/1,2)</f>
        <v>0</v>
      </c>
      <c r="M50" s="156">
        <f>ROUND((SUM(M46:M49))/1,2)</f>
        <v>0</v>
      </c>
      <c r="N50" s="156"/>
      <c r="O50" s="156"/>
      <c r="P50" s="174">
        <f>ROUND((SUM(P46:P49))/1,2)</f>
        <v>0.2</v>
      </c>
      <c r="Q50" s="153"/>
      <c r="R50" s="153"/>
      <c r="S50" s="174">
        <f>ROUND((SUM(S46:S49))/1,2)</f>
        <v>0</v>
      </c>
      <c r="T50" s="153"/>
      <c r="U50" s="153"/>
      <c r="V50" s="153"/>
      <c r="W50" s="153"/>
      <c r="X50" s="153"/>
      <c r="Y50" s="153"/>
      <c r="Z50" s="153"/>
    </row>
    <row r="51" spans="1:26" x14ac:dyDescent="0.25">
      <c r="A51" s="1"/>
      <c r="B51" s="1"/>
      <c r="C51" s="1"/>
      <c r="D51" s="1"/>
      <c r="E51" s="1"/>
      <c r="F51" s="163"/>
      <c r="G51" s="149"/>
      <c r="H51" s="149"/>
      <c r="I51" s="149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6"/>
      <c r="B52" s="156"/>
      <c r="C52" s="156"/>
      <c r="D52" s="156" t="s">
        <v>74</v>
      </c>
      <c r="E52" s="156"/>
      <c r="F52" s="16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ht="24.95" customHeight="1" x14ac:dyDescent="0.25">
      <c r="A53" s="171"/>
      <c r="B53" s="168" t="s">
        <v>138</v>
      </c>
      <c r="C53" s="172" t="s">
        <v>143</v>
      </c>
      <c r="D53" s="168" t="s">
        <v>144</v>
      </c>
      <c r="E53" s="168" t="s">
        <v>124</v>
      </c>
      <c r="F53" s="169">
        <v>43.500699058741503</v>
      </c>
      <c r="G53" s="170"/>
      <c r="H53" s="170"/>
      <c r="I53" s="170">
        <f>ROUND(F53*(G53+H53),2)</f>
        <v>0</v>
      </c>
      <c r="J53" s="168">
        <f>ROUND(F53*(N53),2)</f>
        <v>756.91</v>
      </c>
      <c r="K53" s="1">
        <f>ROUND(F53*(O53),2)</f>
        <v>0</v>
      </c>
      <c r="L53" s="1">
        <f>ROUND(F53*(G53),2)</f>
        <v>0</v>
      </c>
      <c r="M53" s="1"/>
      <c r="N53" s="1">
        <v>17.399999999999999</v>
      </c>
      <c r="O53" s="1"/>
      <c r="P53" s="167"/>
      <c r="Q53" s="173"/>
      <c r="R53" s="173"/>
      <c r="S53" s="167"/>
      <c r="Z53">
        <v>0</v>
      </c>
    </row>
    <row r="54" spans="1:26" x14ac:dyDescent="0.25">
      <c r="A54" s="156"/>
      <c r="B54" s="156"/>
      <c r="C54" s="156"/>
      <c r="D54" s="156" t="s">
        <v>74</v>
      </c>
      <c r="E54" s="156"/>
      <c r="F54" s="167"/>
      <c r="G54" s="159"/>
      <c r="H54" s="159">
        <f>ROUND((SUM(M52:M53))/1,2)</f>
        <v>0</v>
      </c>
      <c r="I54" s="159">
        <f>ROUND((SUM(I52:I53))/1,2)</f>
        <v>0</v>
      </c>
      <c r="J54" s="156"/>
      <c r="K54" s="156"/>
      <c r="L54" s="156">
        <f>ROUND((SUM(L52:L53))/1,2)</f>
        <v>0</v>
      </c>
      <c r="M54" s="156">
        <f>ROUND((SUM(M52:M53))/1,2)</f>
        <v>0</v>
      </c>
      <c r="N54" s="156"/>
      <c r="O54" s="156"/>
      <c r="P54" s="174">
        <f>ROUND((SUM(P52:P53))/1,2)</f>
        <v>0</v>
      </c>
      <c r="Q54" s="153"/>
      <c r="R54" s="153"/>
      <c r="S54" s="174">
        <f>ROUND((SUM(S52:S53))/1,2)</f>
        <v>0</v>
      </c>
      <c r="T54" s="153"/>
      <c r="U54" s="153"/>
      <c r="V54" s="153"/>
      <c r="W54" s="153"/>
      <c r="X54" s="153"/>
      <c r="Y54" s="153"/>
      <c r="Z54" s="153"/>
    </row>
    <row r="55" spans="1:26" x14ac:dyDescent="0.25">
      <c r="A55" s="1"/>
      <c r="B55" s="1"/>
      <c r="C55" s="1"/>
      <c r="D55" s="1"/>
      <c r="E55" s="1"/>
      <c r="F55" s="163"/>
      <c r="G55" s="149"/>
      <c r="H55" s="149"/>
      <c r="I55" s="149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6"/>
      <c r="B56" s="156"/>
      <c r="C56" s="156"/>
      <c r="D56" s="2" t="s">
        <v>68</v>
      </c>
      <c r="E56" s="156"/>
      <c r="F56" s="167"/>
      <c r="G56" s="159"/>
      <c r="H56" s="159">
        <f>ROUND((SUM(M9:M55))/2,2)</f>
        <v>0</v>
      </c>
      <c r="I56" s="159">
        <f>ROUND((SUM(I9:I55))/2,2)</f>
        <v>0</v>
      </c>
      <c r="J56" s="157"/>
      <c r="K56" s="156"/>
      <c r="L56" s="157">
        <f>ROUND((SUM(L9:L55))/2,2)</f>
        <v>0</v>
      </c>
      <c r="M56" s="157">
        <f>ROUND((SUM(M9:M55))/2,2)</f>
        <v>0</v>
      </c>
      <c r="N56" s="156"/>
      <c r="O56" s="156"/>
      <c r="P56" s="174">
        <f>ROUND((SUM(P9:P55))/2,2)</f>
        <v>43.51</v>
      </c>
      <c r="S56" s="174">
        <f>ROUND((SUM(S9:S55))/2,2)</f>
        <v>0</v>
      </c>
    </row>
    <row r="57" spans="1:26" x14ac:dyDescent="0.25">
      <c r="A57" s="1"/>
      <c r="B57" s="1"/>
      <c r="C57" s="1"/>
      <c r="D57" s="1"/>
      <c r="E57" s="1"/>
      <c r="F57" s="163"/>
      <c r="G57" s="149"/>
      <c r="H57" s="149"/>
      <c r="I57" s="149"/>
      <c r="J57" s="1"/>
      <c r="K57" s="1"/>
      <c r="L57" s="1"/>
      <c r="M57" s="1"/>
      <c r="N57" s="1"/>
      <c r="O57" s="1"/>
      <c r="P57" s="1"/>
      <c r="S57" s="1"/>
    </row>
    <row r="58" spans="1:26" x14ac:dyDescent="0.25">
      <c r="A58" s="156"/>
      <c r="B58" s="156"/>
      <c r="C58" s="156"/>
      <c r="D58" s="2" t="s">
        <v>127</v>
      </c>
      <c r="E58" s="156"/>
      <c r="F58" s="167"/>
      <c r="G58" s="157"/>
      <c r="H58" s="157"/>
      <c r="I58" s="157"/>
      <c r="J58" s="156"/>
      <c r="K58" s="156"/>
      <c r="L58" s="156"/>
      <c r="M58" s="156"/>
      <c r="N58" s="156"/>
      <c r="O58" s="156"/>
      <c r="P58" s="156"/>
      <c r="Q58" s="153"/>
      <c r="R58" s="153"/>
      <c r="S58" s="156"/>
      <c r="T58" s="153"/>
      <c r="U58" s="153"/>
      <c r="V58" s="153"/>
      <c r="W58" s="153"/>
      <c r="X58" s="153"/>
      <c r="Y58" s="153"/>
      <c r="Z58" s="153"/>
    </row>
    <row r="59" spans="1:26" x14ac:dyDescent="0.25">
      <c r="A59" s="156"/>
      <c r="B59" s="156"/>
      <c r="C59" s="156"/>
      <c r="D59" s="156" t="s">
        <v>129</v>
      </c>
      <c r="E59" s="156"/>
      <c r="F59" s="167"/>
      <c r="G59" s="157"/>
      <c r="H59" s="157"/>
      <c r="I59" s="157"/>
      <c r="J59" s="156"/>
      <c r="K59" s="156"/>
      <c r="L59" s="156"/>
      <c r="M59" s="156"/>
      <c r="N59" s="156"/>
      <c r="O59" s="156"/>
      <c r="P59" s="156"/>
      <c r="Q59" s="153"/>
      <c r="R59" s="153"/>
      <c r="S59" s="156"/>
      <c r="T59" s="153"/>
      <c r="U59" s="153"/>
      <c r="V59" s="153"/>
      <c r="W59" s="153"/>
      <c r="X59" s="153"/>
      <c r="Y59" s="153"/>
      <c r="Z59" s="153"/>
    </row>
    <row r="60" spans="1:26" ht="35.1" customHeight="1" x14ac:dyDescent="0.25">
      <c r="A60" s="171"/>
      <c r="B60" s="168" t="s">
        <v>167</v>
      </c>
      <c r="C60" s="172" t="s">
        <v>170</v>
      </c>
      <c r="D60" s="168" t="s">
        <v>213</v>
      </c>
      <c r="E60" s="168" t="s">
        <v>172</v>
      </c>
      <c r="F60" s="169">
        <v>689.45429999999999</v>
      </c>
      <c r="G60" s="170"/>
      <c r="H60" s="170"/>
      <c r="I60" s="170">
        <f t="shared" ref="I60:I65" si="8">ROUND(F60*(G60+H60),2)</f>
        <v>0</v>
      </c>
      <c r="J60" s="168">
        <f t="shared" ref="J60:J65" si="9">ROUND(F60*(N60),2)</f>
        <v>1482.33</v>
      </c>
      <c r="K60" s="1">
        <f t="shared" ref="K60:K65" si="10">ROUND(F60*(O60),2)</f>
        <v>0</v>
      </c>
      <c r="L60" s="1"/>
      <c r="M60" s="1">
        <f>ROUND(F60*(H60),2)</f>
        <v>0</v>
      </c>
      <c r="N60" s="1">
        <v>2.15</v>
      </c>
      <c r="O60" s="1"/>
      <c r="P60" s="167">
        <f>ROUND(F60*(R60),3)</f>
        <v>0.68899999999999995</v>
      </c>
      <c r="Q60" s="173"/>
      <c r="R60" s="173">
        <v>1E-3</v>
      </c>
      <c r="S60" s="167"/>
      <c r="Z60">
        <v>0</v>
      </c>
    </row>
    <row r="61" spans="1:26" ht="35.1" customHeight="1" x14ac:dyDescent="0.25">
      <c r="A61" s="171"/>
      <c r="B61" s="168" t="s">
        <v>150</v>
      </c>
      <c r="C61" s="172" t="s">
        <v>214</v>
      </c>
      <c r="D61" s="168" t="s">
        <v>215</v>
      </c>
      <c r="E61" s="168" t="s">
        <v>153</v>
      </c>
      <c r="F61" s="169">
        <v>1</v>
      </c>
      <c r="G61" s="170"/>
      <c r="H61" s="170"/>
      <c r="I61" s="170">
        <f t="shared" si="8"/>
        <v>0</v>
      </c>
      <c r="J61" s="168">
        <f t="shared" si="9"/>
        <v>165</v>
      </c>
      <c r="K61" s="1">
        <f t="shared" si="10"/>
        <v>0</v>
      </c>
      <c r="L61" s="1">
        <f>ROUND(F61*(G61),2)</f>
        <v>0</v>
      </c>
      <c r="M61" s="1"/>
      <c r="N61" s="1">
        <v>165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156</v>
      </c>
      <c r="C62" s="172" t="s">
        <v>173</v>
      </c>
      <c r="D62" s="168" t="s">
        <v>174</v>
      </c>
      <c r="E62" s="168" t="s">
        <v>172</v>
      </c>
      <c r="F62" s="169">
        <v>689.45399999999995</v>
      </c>
      <c r="G62" s="170"/>
      <c r="H62" s="170"/>
      <c r="I62" s="170">
        <f t="shared" si="8"/>
        <v>0</v>
      </c>
      <c r="J62" s="168">
        <f t="shared" si="9"/>
        <v>861.82</v>
      </c>
      <c r="K62" s="1">
        <f t="shared" si="10"/>
        <v>0</v>
      </c>
      <c r="L62" s="1">
        <f>ROUND(F62*(G62),2)</f>
        <v>0</v>
      </c>
      <c r="M62" s="1"/>
      <c r="N62" s="1">
        <v>1.25</v>
      </c>
      <c r="O62" s="1"/>
      <c r="P62" s="167"/>
      <c r="Q62" s="173"/>
      <c r="R62" s="173"/>
      <c r="S62" s="167"/>
      <c r="Z62">
        <v>0</v>
      </c>
    </row>
    <row r="63" spans="1:26" ht="35.1" customHeight="1" x14ac:dyDescent="0.25">
      <c r="A63" s="171"/>
      <c r="B63" s="168" t="s">
        <v>150</v>
      </c>
      <c r="C63" s="172" t="s">
        <v>151</v>
      </c>
      <c r="D63" s="168" t="s">
        <v>216</v>
      </c>
      <c r="E63" s="168" t="s">
        <v>94</v>
      </c>
      <c r="F63" s="169">
        <v>9.7799999999999994</v>
      </c>
      <c r="G63" s="170"/>
      <c r="H63" s="170"/>
      <c r="I63" s="170">
        <f t="shared" si="8"/>
        <v>0</v>
      </c>
      <c r="J63" s="168">
        <f t="shared" si="9"/>
        <v>100.25</v>
      </c>
      <c r="K63" s="1">
        <f t="shared" si="10"/>
        <v>0</v>
      </c>
      <c r="L63" s="1">
        <f>ROUND(F63*(G63),2)</f>
        <v>0</v>
      </c>
      <c r="M63" s="1"/>
      <c r="N63" s="1">
        <v>10.25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156</v>
      </c>
      <c r="C64" s="172" t="s">
        <v>180</v>
      </c>
      <c r="D64" s="168" t="s">
        <v>181</v>
      </c>
      <c r="E64" s="178">
        <v>1</v>
      </c>
      <c r="F64" s="169">
        <v>0.01</v>
      </c>
      <c r="G64" s="170"/>
      <c r="H64" s="170"/>
      <c r="I64" s="170">
        <f t="shared" si="8"/>
        <v>0</v>
      </c>
      <c r="J64" s="168">
        <f t="shared" si="9"/>
        <v>36.28</v>
      </c>
      <c r="K64" s="1">
        <f t="shared" si="10"/>
        <v>0</v>
      </c>
      <c r="L64" s="1">
        <f>ROUND(F64*(G64),2)</f>
        <v>0</v>
      </c>
      <c r="M64" s="1"/>
      <c r="N64" s="1">
        <v>3627.69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/>
      <c r="B65" s="168" t="s">
        <v>150</v>
      </c>
      <c r="C65" s="172" t="s">
        <v>217</v>
      </c>
      <c r="D65" s="168" t="s">
        <v>218</v>
      </c>
      <c r="E65" s="168" t="s">
        <v>219</v>
      </c>
      <c r="F65" s="169">
        <v>34.861310000000003</v>
      </c>
      <c r="G65" s="170"/>
      <c r="H65" s="170"/>
      <c r="I65" s="170">
        <f t="shared" si="8"/>
        <v>0</v>
      </c>
      <c r="J65" s="168">
        <f t="shared" si="9"/>
        <v>1018.3</v>
      </c>
      <c r="K65" s="1">
        <f t="shared" si="10"/>
        <v>0</v>
      </c>
      <c r="L65" s="1">
        <f>ROUND(F65*(G65),2)</f>
        <v>0</v>
      </c>
      <c r="M65" s="1"/>
      <c r="N65" s="1">
        <v>29.21</v>
      </c>
      <c r="O65" s="1"/>
      <c r="P65" s="167"/>
      <c r="Q65" s="173"/>
      <c r="R65" s="173"/>
      <c r="S65" s="167"/>
      <c r="Z65">
        <v>0</v>
      </c>
    </row>
    <row r="66" spans="1:26" x14ac:dyDescent="0.25">
      <c r="A66" s="156"/>
      <c r="B66" s="156"/>
      <c r="C66" s="156"/>
      <c r="D66" s="156" t="s">
        <v>129</v>
      </c>
      <c r="E66" s="156"/>
      <c r="F66" s="167"/>
      <c r="G66" s="159"/>
      <c r="H66" s="159"/>
      <c r="I66" s="159">
        <f>ROUND((SUM(I59:I65))/1,2)</f>
        <v>0</v>
      </c>
      <c r="J66" s="156"/>
      <c r="K66" s="156"/>
      <c r="L66" s="156">
        <f>ROUND((SUM(L59:L65))/1,2)</f>
        <v>0</v>
      </c>
      <c r="M66" s="156">
        <f>ROUND((SUM(M59:M65))/1,2)</f>
        <v>0</v>
      </c>
      <c r="N66" s="156"/>
      <c r="O66" s="156"/>
      <c r="P66" s="174">
        <f>ROUND((SUM(P59:P65))/1,2)</f>
        <v>0.69</v>
      </c>
      <c r="S66" s="167">
        <f>ROUND((SUM(S59:S65))/1,2)</f>
        <v>0</v>
      </c>
    </row>
    <row r="67" spans="1:26" x14ac:dyDescent="0.25">
      <c r="A67" s="1"/>
      <c r="B67" s="1"/>
      <c r="C67" s="1"/>
      <c r="D67" s="1"/>
      <c r="E67" s="1"/>
      <c r="F67" s="163"/>
      <c r="G67" s="149"/>
      <c r="H67" s="149"/>
      <c r="I67" s="149"/>
      <c r="J67" s="1"/>
      <c r="K67" s="1"/>
      <c r="L67" s="1"/>
      <c r="M67" s="1"/>
      <c r="N67" s="1"/>
      <c r="O67" s="1"/>
      <c r="P67" s="1"/>
      <c r="S67" s="1"/>
    </row>
    <row r="68" spans="1:26" x14ac:dyDescent="0.25">
      <c r="A68" s="156"/>
      <c r="B68" s="156"/>
      <c r="C68" s="156"/>
      <c r="D68" s="2" t="s">
        <v>127</v>
      </c>
      <c r="E68" s="156"/>
      <c r="F68" s="167"/>
      <c r="G68" s="159"/>
      <c r="H68" s="159"/>
      <c r="I68" s="159">
        <f>ROUND((SUM(I58:I67))/2,2)</f>
        <v>0</v>
      </c>
      <c r="J68" s="156"/>
      <c r="K68" s="156"/>
      <c r="L68" s="156">
        <f>ROUND((SUM(L58:L67))/2,2)</f>
        <v>0</v>
      </c>
      <c r="M68" s="156">
        <f>ROUND((SUM(M58:M67))/2,2)</f>
        <v>0</v>
      </c>
      <c r="N68" s="156"/>
      <c r="O68" s="156"/>
      <c r="P68" s="174">
        <f>ROUND((SUM(P58:P67))/2,2)</f>
        <v>0.69</v>
      </c>
      <c r="S68" s="174">
        <f>ROUND((SUM(S58:S67))/2,2)</f>
        <v>0</v>
      </c>
    </row>
    <row r="69" spans="1:26" x14ac:dyDescent="0.25">
      <c r="A69" s="175"/>
      <c r="B69" s="175" t="s">
        <v>17</v>
      </c>
      <c r="C69" s="175"/>
      <c r="D69" s="175"/>
      <c r="E69" s="175"/>
      <c r="F69" s="176" t="s">
        <v>75</v>
      </c>
      <c r="G69" s="177"/>
      <c r="H69" s="177">
        <f>ROUND((SUM(M9:M68))/3,2)</f>
        <v>0</v>
      </c>
      <c r="I69" s="177">
        <f>ROUND((SUM(I9:I68))/3,2)</f>
        <v>0</v>
      </c>
      <c r="J69" s="175"/>
      <c r="K69" s="175">
        <f>ROUND((SUM(K9:K68)),2)</f>
        <v>0</v>
      </c>
      <c r="L69" s="175">
        <f>ROUND((SUM(L9:L68))/3,2)</f>
        <v>0</v>
      </c>
      <c r="M69" s="175">
        <f>ROUND((SUM(M9:M68))/3,2)</f>
        <v>0</v>
      </c>
      <c r="N69" s="175"/>
      <c r="O69" s="175"/>
      <c r="P69" s="193">
        <f>ROUND((SUM(P9:P68))/3,2)</f>
        <v>44.2</v>
      </c>
      <c r="S69" s="176">
        <f>ROUND((SUM(S9:S68))/3,2)</f>
        <v>0</v>
      </c>
      <c r="Z69">
        <f>(SUM(Z9:Z68))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Sačurov / Zastavaná plocha zberného stojiska "III"</oddHeader>
    <oddFooter>&amp;RStrana &amp;P z &amp;N    &amp;L&amp;7Spracované systémom Systematic®pyramida.wsn, tel.: 051 77 10 585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20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30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31</v>
      </c>
      <c r="C15" s="92" t="s">
        <v>6</v>
      </c>
      <c r="D15" s="92" t="s">
        <v>57</v>
      </c>
      <c r="E15" s="93" t="s">
        <v>58</v>
      </c>
      <c r="F15" s="105" t="s">
        <v>59</v>
      </c>
      <c r="G15" s="59" t="s">
        <v>36</v>
      </c>
      <c r="H15" s="62" t="s">
        <v>37</v>
      </c>
      <c r="I15" s="27"/>
      <c r="J15" s="55"/>
    </row>
    <row r="16" spans="1:23" ht="18" customHeight="1" x14ac:dyDescent="0.25">
      <c r="A16" s="11"/>
      <c r="B16" s="94">
        <v>1</v>
      </c>
      <c r="C16" s="95" t="s">
        <v>32</v>
      </c>
      <c r="D16" s="96">
        <f>'Rekap 11580'!B17</f>
        <v>0</v>
      </c>
      <c r="E16" s="97">
        <f>'Rekap 11580'!C17</f>
        <v>0</v>
      </c>
      <c r="F16" s="106">
        <f>'Rekap 11580'!D17</f>
        <v>0</v>
      </c>
      <c r="G16" s="60">
        <v>6</v>
      </c>
      <c r="H16" s="115" t="s">
        <v>38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33</v>
      </c>
      <c r="D17" s="78"/>
      <c r="E17" s="76"/>
      <c r="F17" s="81"/>
      <c r="G17" s="61">
        <v>7</v>
      </c>
      <c r="H17" s="116" t="s">
        <v>39</v>
      </c>
      <c r="I17" s="129"/>
      <c r="J17" s="127">
        <f>'SO 11580'!Z44</f>
        <v>0</v>
      </c>
    </row>
    <row r="18" spans="1:26" ht="18" customHeight="1" x14ac:dyDescent="0.25">
      <c r="A18" s="11"/>
      <c r="B18" s="68">
        <v>3</v>
      </c>
      <c r="C18" s="72" t="s">
        <v>34</v>
      </c>
      <c r="D18" s="79"/>
      <c r="E18" s="77"/>
      <c r="F18" s="82"/>
      <c r="G18" s="61">
        <v>8</v>
      </c>
      <c r="H18" s="116" t="s">
        <v>40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35</v>
      </c>
      <c r="D20" s="80"/>
      <c r="E20" s="100"/>
      <c r="F20" s="107">
        <f>SUM(F16:F19)</f>
        <v>0</v>
      </c>
      <c r="G20" s="61">
        <v>10</v>
      </c>
      <c r="H20" s="116" t="s">
        <v>35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47</v>
      </c>
      <c r="C21" s="69" t="s">
        <v>7</v>
      </c>
      <c r="D21" s="75"/>
      <c r="E21" s="19"/>
      <c r="F21" s="98"/>
      <c r="G21" s="65" t="s">
        <v>53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48</v>
      </c>
      <c r="D22" s="87"/>
      <c r="E22" s="89" t="s">
        <v>51</v>
      </c>
      <c r="F22" s="81">
        <f>((F16*U22*0)+(F17*V22*0)+(F18*W22*0))/100</f>
        <v>0</v>
      </c>
      <c r="G22" s="60">
        <v>16</v>
      </c>
      <c r="H22" s="115" t="s">
        <v>54</v>
      </c>
      <c r="I22" s="130" t="s">
        <v>51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49</v>
      </c>
      <c r="D23" s="66"/>
      <c r="E23" s="89" t="s">
        <v>52</v>
      </c>
      <c r="F23" s="82">
        <f>((F16*U23*0)+(F17*V23*0)+(F18*W23*0))/100</f>
        <v>0</v>
      </c>
      <c r="G23" s="61">
        <v>17</v>
      </c>
      <c r="H23" s="116" t="s">
        <v>55</v>
      </c>
      <c r="I23" s="130" t="s">
        <v>51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50</v>
      </c>
      <c r="D24" s="66"/>
      <c r="E24" s="89" t="s">
        <v>51</v>
      </c>
      <c r="F24" s="82">
        <f>((F16*U24*0)+(F17*V24*0)+(F18*W24*0))/100</f>
        <v>0</v>
      </c>
      <c r="G24" s="61">
        <v>18</v>
      </c>
      <c r="H24" s="116" t="s">
        <v>56</v>
      </c>
      <c r="I24" s="130" t="s">
        <v>52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35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62</v>
      </c>
      <c r="D27" s="136"/>
      <c r="E27" s="102"/>
      <c r="F27" s="30"/>
      <c r="G27" s="109" t="s">
        <v>41</v>
      </c>
      <c r="H27" s="104" t="s">
        <v>42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43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44</v>
      </c>
      <c r="I29" s="123">
        <f>J28-SUM('SO 11580'!K9:'SO 11580'!K43)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45</v>
      </c>
      <c r="I30" s="89">
        <f>SUM('SO 11580'!K9:'SO 11580'!K43)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35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46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60</v>
      </c>
      <c r="E33" s="15"/>
      <c r="F33" s="103"/>
      <c r="G33" s="111">
        <v>26</v>
      </c>
      <c r="H33" s="142" t="s">
        <v>61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26</v>
      </c>
      <c r="B1" s="144"/>
      <c r="C1" s="144"/>
      <c r="D1" s="145" t="s">
        <v>23</v>
      </c>
      <c r="E1" s="144"/>
      <c r="F1" s="144"/>
      <c r="W1">
        <v>30.126000000000001</v>
      </c>
    </row>
    <row r="2" spans="1:26" x14ac:dyDescent="0.25">
      <c r="A2" s="145" t="s">
        <v>30</v>
      </c>
      <c r="B2" s="144"/>
      <c r="C2" s="144"/>
      <c r="D2" s="145" t="s">
        <v>21</v>
      </c>
      <c r="E2" s="144"/>
      <c r="F2" s="144"/>
    </row>
    <row r="3" spans="1:26" x14ac:dyDescent="0.25">
      <c r="A3" s="145" t="s">
        <v>29</v>
      </c>
      <c r="B3" s="144"/>
      <c r="C3" s="144"/>
      <c r="D3" s="145" t="s">
        <v>66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20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67</v>
      </c>
      <c r="B8" s="144"/>
      <c r="C8" s="144"/>
      <c r="D8" s="144"/>
      <c r="E8" s="144"/>
      <c r="F8" s="144"/>
    </row>
    <row r="9" spans="1:26" x14ac:dyDescent="0.25">
      <c r="A9" s="147" t="s">
        <v>63</v>
      </c>
      <c r="B9" s="147" t="s">
        <v>57</v>
      </c>
      <c r="C9" s="147" t="s">
        <v>58</v>
      </c>
      <c r="D9" s="147" t="s">
        <v>35</v>
      </c>
      <c r="E9" s="147" t="s">
        <v>64</v>
      </c>
      <c r="F9" s="147" t="s">
        <v>65</v>
      </c>
    </row>
    <row r="10" spans="1:26" x14ac:dyDescent="0.25">
      <c r="A10" s="154" t="s">
        <v>68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69</v>
      </c>
      <c r="B11" s="157">
        <f>'SO 11580'!L16</f>
        <v>0</v>
      </c>
      <c r="C11" s="157">
        <f>'SO 11580'!M16</f>
        <v>0</v>
      </c>
      <c r="D11" s="157">
        <f>'SO 11580'!I16</f>
        <v>0</v>
      </c>
      <c r="E11" s="158">
        <f>'SO 11580'!P16</f>
        <v>0</v>
      </c>
      <c r="F11" s="158">
        <f>'SO 11580'!S16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70</v>
      </c>
      <c r="B12" s="157">
        <f>'SO 11580'!L21</f>
        <v>0</v>
      </c>
      <c r="C12" s="157">
        <f>'SO 11580'!M21</f>
        <v>0</v>
      </c>
      <c r="D12" s="157">
        <f>'SO 11580'!I21</f>
        <v>0</v>
      </c>
      <c r="E12" s="158">
        <f>'SO 11580'!P21</f>
        <v>0.43</v>
      </c>
      <c r="F12" s="158">
        <f>'SO 11580'!S21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71</v>
      </c>
      <c r="B13" s="157">
        <f>'SO 11580'!L26</f>
        <v>0</v>
      </c>
      <c r="C13" s="157">
        <f>'SO 11580'!M26</f>
        <v>0</v>
      </c>
      <c r="D13" s="157">
        <f>'SO 11580'!I26</f>
        <v>0</v>
      </c>
      <c r="E13" s="158">
        <f>'SO 11580'!P26</f>
        <v>400.54</v>
      </c>
      <c r="F13" s="158">
        <f>'SO 11580'!S26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72</v>
      </c>
      <c r="B14" s="157">
        <f>'SO 11580'!L33</f>
        <v>0</v>
      </c>
      <c r="C14" s="157">
        <f>'SO 11580'!M33</f>
        <v>0</v>
      </c>
      <c r="D14" s="157">
        <f>'SO 11580'!I33</f>
        <v>0</v>
      </c>
      <c r="E14" s="158">
        <f>'SO 11580'!P33</f>
        <v>356.29</v>
      </c>
      <c r="F14" s="158">
        <f>'SO 11580'!S33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73</v>
      </c>
      <c r="B15" s="157">
        <f>'SO 11580'!L37</f>
        <v>0</v>
      </c>
      <c r="C15" s="157">
        <f>'SO 11580'!M37</f>
        <v>0</v>
      </c>
      <c r="D15" s="157">
        <f>'SO 11580'!I37</f>
        <v>0</v>
      </c>
      <c r="E15" s="158">
        <f>'SO 11580'!P37</f>
        <v>0.19</v>
      </c>
      <c r="F15" s="158">
        <f>'SO 11580'!S37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74</v>
      </c>
      <c r="B16" s="157">
        <f>'SO 11580'!L41</f>
        <v>0</v>
      </c>
      <c r="C16" s="157">
        <f>'SO 11580'!M41</f>
        <v>0</v>
      </c>
      <c r="D16" s="157">
        <f>'SO 11580'!I41</f>
        <v>0</v>
      </c>
      <c r="E16" s="158">
        <f>'SO 11580'!P41</f>
        <v>0</v>
      </c>
      <c r="F16" s="158">
        <f>'SO 11580'!S41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2" t="s">
        <v>68</v>
      </c>
      <c r="B17" s="159">
        <f>'SO 11580'!L43</f>
        <v>0</v>
      </c>
      <c r="C17" s="159">
        <f>'SO 11580'!M43</f>
        <v>0</v>
      </c>
      <c r="D17" s="159">
        <f>'SO 11580'!I43</f>
        <v>0</v>
      </c>
      <c r="E17" s="160">
        <f>'SO 11580'!P43</f>
        <v>757.45</v>
      </c>
      <c r="F17" s="160">
        <f>'SO 11580'!S43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49"/>
      <c r="C18" s="149"/>
      <c r="D18" s="149"/>
      <c r="E18" s="148"/>
      <c r="F18" s="148"/>
    </row>
    <row r="19" spans="1:26" x14ac:dyDescent="0.25">
      <c r="A19" s="2" t="s">
        <v>75</v>
      </c>
      <c r="B19" s="159">
        <f>'SO 11580'!L44</f>
        <v>0</v>
      </c>
      <c r="C19" s="159">
        <f>'SO 11580'!M44</f>
        <v>0</v>
      </c>
      <c r="D19" s="159">
        <f>'SO 11580'!I44</f>
        <v>0</v>
      </c>
      <c r="E19" s="160">
        <f>'SO 11580'!P44</f>
        <v>757.45</v>
      </c>
      <c r="F19" s="160">
        <f>'SO 11580'!S44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workbookViewId="0">
      <pane ySplit="8" topLeftCell="A9" activePane="bottomLeft" state="frozen"/>
      <selection pane="bottomLeft" activeCell="G40" sqref="G11:G40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30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20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76</v>
      </c>
      <c r="B8" s="164" t="s">
        <v>77</v>
      </c>
      <c r="C8" s="164" t="s">
        <v>78</v>
      </c>
      <c r="D8" s="164" t="s">
        <v>79</v>
      </c>
      <c r="E8" s="164" t="s">
        <v>80</v>
      </c>
      <c r="F8" s="164" t="s">
        <v>81</v>
      </c>
      <c r="G8" s="164" t="s">
        <v>82</v>
      </c>
      <c r="H8" s="164" t="s">
        <v>58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68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69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87</v>
      </c>
      <c r="D11" s="168" t="s">
        <v>88</v>
      </c>
      <c r="E11" s="168" t="s">
        <v>89</v>
      </c>
      <c r="F11" s="169">
        <v>350.4</v>
      </c>
      <c r="G11" s="170"/>
      <c r="H11" s="170"/>
      <c r="I11" s="170">
        <f>ROUND(F11*(G11+H11),2)</f>
        <v>0</v>
      </c>
      <c r="J11" s="168">
        <f>ROUND(F11*(N11),2)</f>
        <v>1093.25</v>
      </c>
      <c r="K11" s="1">
        <f>ROUND(F11*(O11),2)</f>
        <v>0</v>
      </c>
      <c r="L11" s="1">
        <f>ROUND(F11*(G11),2)</f>
        <v>0</v>
      </c>
      <c r="M11" s="1"/>
      <c r="N11" s="1">
        <v>3.12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90</v>
      </c>
      <c r="D12" s="168" t="s">
        <v>91</v>
      </c>
      <c r="E12" s="168" t="s">
        <v>89</v>
      </c>
      <c r="F12" s="169">
        <v>175.2</v>
      </c>
      <c r="G12" s="170"/>
      <c r="H12" s="170"/>
      <c r="I12" s="170">
        <f>ROUND(F12*(G12+H12),2)</f>
        <v>0</v>
      </c>
      <c r="J12" s="168">
        <f>ROUND(F12*(N12),2)</f>
        <v>157.68</v>
      </c>
      <c r="K12" s="1">
        <f>ROUND(F12*(O12),2)</f>
        <v>0</v>
      </c>
      <c r="L12" s="1">
        <f>ROUND(F12*(G12),2)</f>
        <v>0</v>
      </c>
      <c r="M12" s="1"/>
      <c r="N12" s="1">
        <v>0.9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86</v>
      </c>
      <c r="C13" s="172" t="s">
        <v>92</v>
      </c>
      <c r="D13" s="168" t="s">
        <v>93</v>
      </c>
      <c r="E13" s="168" t="s">
        <v>94</v>
      </c>
      <c r="F13" s="169">
        <v>700.8</v>
      </c>
      <c r="G13" s="170"/>
      <c r="H13" s="170"/>
      <c r="I13" s="170">
        <f>ROUND(F13*(G13+H13),2)</f>
        <v>0</v>
      </c>
      <c r="J13" s="168">
        <f>ROUND(F13*(N13),2)</f>
        <v>301.33999999999997</v>
      </c>
      <c r="K13" s="1">
        <f>ROUND(F13*(O13),2)</f>
        <v>0</v>
      </c>
      <c r="L13" s="1">
        <f>ROUND(F13*(G13),2)</f>
        <v>0</v>
      </c>
      <c r="M13" s="1"/>
      <c r="N13" s="1">
        <v>0.43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86</v>
      </c>
      <c r="C14" s="172" t="s">
        <v>95</v>
      </c>
      <c r="D14" s="168" t="s">
        <v>96</v>
      </c>
      <c r="E14" s="168" t="s">
        <v>89</v>
      </c>
      <c r="F14" s="169">
        <v>350.4</v>
      </c>
      <c r="G14" s="170"/>
      <c r="H14" s="170"/>
      <c r="I14" s="170">
        <f>ROUND(F14*(G14+H14),2)</f>
        <v>0</v>
      </c>
      <c r="J14" s="168">
        <f>ROUND(F14*(N14),2)</f>
        <v>1254.43</v>
      </c>
      <c r="K14" s="1">
        <f>ROUND(F14*(O14),2)</f>
        <v>0</v>
      </c>
      <c r="L14" s="1">
        <f>ROUND(F14*(G14),2)</f>
        <v>0</v>
      </c>
      <c r="M14" s="1"/>
      <c r="N14" s="1">
        <v>3.58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86</v>
      </c>
      <c r="C15" s="172" t="s">
        <v>97</v>
      </c>
      <c r="D15" s="168" t="s">
        <v>98</v>
      </c>
      <c r="E15" s="168" t="s">
        <v>89</v>
      </c>
      <c r="F15" s="169">
        <v>350.4</v>
      </c>
      <c r="G15" s="170"/>
      <c r="H15" s="170"/>
      <c r="I15" s="170">
        <f>ROUND(F15*(G15+H15),2)</f>
        <v>0</v>
      </c>
      <c r="J15" s="168">
        <f>ROUND(F15*(N15),2)</f>
        <v>262.8</v>
      </c>
      <c r="K15" s="1">
        <f>ROUND(F15*(O15),2)</f>
        <v>0</v>
      </c>
      <c r="L15" s="1">
        <f>ROUND(F15*(G15),2)</f>
        <v>0</v>
      </c>
      <c r="M15" s="1"/>
      <c r="N15" s="1">
        <v>0.75</v>
      </c>
      <c r="O15" s="1"/>
      <c r="P15" s="167"/>
      <c r="Q15" s="173"/>
      <c r="R15" s="173"/>
      <c r="S15" s="167"/>
      <c r="Z15">
        <v>0</v>
      </c>
    </row>
    <row r="16" spans="1:26" x14ac:dyDescent="0.25">
      <c r="A16" s="156"/>
      <c r="B16" s="156"/>
      <c r="C16" s="156"/>
      <c r="D16" s="156" t="s">
        <v>69</v>
      </c>
      <c r="E16" s="156"/>
      <c r="F16" s="167"/>
      <c r="G16" s="159"/>
      <c r="H16" s="159">
        <f>ROUND((SUM(M10:M15))/1,2)</f>
        <v>0</v>
      </c>
      <c r="I16" s="159">
        <f>ROUND((SUM(I10:I15))/1,2)</f>
        <v>0</v>
      </c>
      <c r="J16" s="156"/>
      <c r="K16" s="156"/>
      <c r="L16" s="156">
        <f>ROUND((SUM(L10:L15))/1,2)</f>
        <v>0</v>
      </c>
      <c r="M16" s="156">
        <f>ROUND((SUM(M10:M15))/1,2)</f>
        <v>0</v>
      </c>
      <c r="N16" s="156"/>
      <c r="O16" s="156"/>
      <c r="P16" s="174">
        <f>ROUND((SUM(P10:P15))/1,2)</f>
        <v>0</v>
      </c>
      <c r="Q16" s="153"/>
      <c r="R16" s="153"/>
      <c r="S16" s="174">
        <f>ROUND((SUM(S10:S15))/1,2)</f>
        <v>0</v>
      </c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"/>
      <c r="C17" s="1"/>
      <c r="D17" s="1"/>
      <c r="E17" s="1"/>
      <c r="F17" s="163"/>
      <c r="G17" s="149"/>
      <c r="H17" s="149"/>
      <c r="I17" s="149"/>
      <c r="J17" s="1"/>
      <c r="K17" s="1"/>
      <c r="L17" s="1"/>
      <c r="M17" s="1"/>
      <c r="N17" s="1"/>
      <c r="O17" s="1"/>
      <c r="P17" s="1"/>
      <c r="S17" s="1"/>
    </row>
    <row r="18" spans="1:26" x14ac:dyDescent="0.25">
      <c r="A18" s="156"/>
      <c r="B18" s="156"/>
      <c r="C18" s="156"/>
      <c r="D18" s="156" t="s">
        <v>70</v>
      </c>
      <c r="E18" s="156"/>
      <c r="F18" s="167"/>
      <c r="G18" s="157"/>
      <c r="H18" s="157"/>
      <c r="I18" s="157"/>
      <c r="J18" s="156"/>
      <c r="K18" s="156"/>
      <c r="L18" s="156"/>
      <c r="M18" s="156"/>
      <c r="N18" s="156"/>
      <c r="O18" s="156"/>
      <c r="P18" s="156"/>
      <c r="Q18" s="153"/>
      <c r="R18" s="153"/>
      <c r="S18" s="156"/>
      <c r="T18" s="153"/>
      <c r="U18" s="153"/>
      <c r="V18" s="153"/>
      <c r="W18" s="153"/>
      <c r="X18" s="153"/>
      <c r="Y18" s="153"/>
      <c r="Z18" s="153"/>
    </row>
    <row r="19" spans="1:26" ht="24.95" customHeight="1" x14ac:dyDescent="0.25">
      <c r="A19" s="171"/>
      <c r="B19" s="168" t="s">
        <v>99</v>
      </c>
      <c r="C19" s="172" t="s">
        <v>100</v>
      </c>
      <c r="D19" s="168" t="s">
        <v>101</v>
      </c>
      <c r="E19" s="168" t="s">
        <v>94</v>
      </c>
      <c r="F19" s="169">
        <v>700.8</v>
      </c>
      <c r="G19" s="170"/>
      <c r="H19" s="170"/>
      <c r="I19" s="170">
        <f>ROUND(F19*(G19+H19),2)</f>
        <v>0</v>
      </c>
      <c r="J19" s="168">
        <f>ROUND(F19*(N19),2)</f>
        <v>343.39</v>
      </c>
      <c r="K19" s="1">
        <f>ROUND(F19*(O19),2)</f>
        <v>0</v>
      </c>
      <c r="L19" s="1">
        <f>ROUND(F19*(G19),2)</f>
        <v>0</v>
      </c>
      <c r="M19" s="1"/>
      <c r="N19" s="1">
        <v>0.49</v>
      </c>
      <c r="O19" s="1"/>
      <c r="P19" s="167">
        <f>ROUND(F19*(R19),3)</f>
        <v>2.3E-2</v>
      </c>
      <c r="Q19" s="173"/>
      <c r="R19" s="173">
        <v>3.3000000000000003E-5</v>
      </c>
      <c r="S19" s="167"/>
      <c r="Z19">
        <v>0</v>
      </c>
    </row>
    <row r="20" spans="1:26" ht="24.95" customHeight="1" x14ac:dyDescent="0.25">
      <c r="A20" s="171"/>
      <c r="B20" s="168" t="s">
        <v>102</v>
      </c>
      <c r="C20" s="172" t="s">
        <v>103</v>
      </c>
      <c r="D20" s="168" t="s">
        <v>104</v>
      </c>
      <c r="E20" s="168" t="s">
        <v>94</v>
      </c>
      <c r="F20" s="169">
        <v>805.91999999999985</v>
      </c>
      <c r="G20" s="170"/>
      <c r="H20" s="170"/>
      <c r="I20" s="170">
        <f>ROUND(F20*(G20+H20),2)</f>
        <v>0</v>
      </c>
      <c r="J20" s="168">
        <f>ROUND(F20*(N20),2)</f>
        <v>1450.66</v>
      </c>
      <c r="K20" s="1">
        <f>ROUND(F20*(O20),2)</f>
        <v>0</v>
      </c>
      <c r="L20" s="1"/>
      <c r="M20" s="1">
        <f>ROUND(F20*(H20),2)</f>
        <v>0</v>
      </c>
      <c r="N20" s="1">
        <v>1.8</v>
      </c>
      <c r="O20" s="1"/>
      <c r="P20" s="167">
        <f>ROUND(F20*(R20),3)</f>
        <v>0.40300000000000002</v>
      </c>
      <c r="Q20" s="173"/>
      <c r="R20" s="173">
        <v>5.0000000000000001E-4</v>
      </c>
      <c r="S20" s="167"/>
      <c r="Z20">
        <v>0</v>
      </c>
    </row>
    <row r="21" spans="1:26" x14ac:dyDescent="0.25">
      <c r="A21" s="156"/>
      <c r="B21" s="156"/>
      <c r="C21" s="156"/>
      <c r="D21" s="156" t="s">
        <v>70</v>
      </c>
      <c r="E21" s="156"/>
      <c r="F21" s="167"/>
      <c r="G21" s="159"/>
      <c r="H21" s="159">
        <f>ROUND((SUM(M18:M20))/1,2)</f>
        <v>0</v>
      </c>
      <c r="I21" s="159">
        <f>ROUND((SUM(I18:I20))/1,2)</f>
        <v>0</v>
      </c>
      <c r="J21" s="156"/>
      <c r="K21" s="156"/>
      <c r="L21" s="156">
        <f>ROUND((SUM(L18:L20))/1,2)</f>
        <v>0</v>
      </c>
      <c r="M21" s="156">
        <f>ROUND((SUM(M18:M20))/1,2)</f>
        <v>0</v>
      </c>
      <c r="N21" s="156"/>
      <c r="O21" s="156"/>
      <c r="P21" s="174">
        <f>ROUND((SUM(P18:P20))/1,2)</f>
        <v>0.43</v>
      </c>
      <c r="Q21" s="153"/>
      <c r="R21" s="153"/>
      <c r="S21" s="174">
        <f>ROUND((SUM(S18:S20))/1,2)</f>
        <v>0</v>
      </c>
      <c r="T21" s="153"/>
      <c r="U21" s="153"/>
      <c r="V21" s="153"/>
      <c r="W21" s="153"/>
      <c r="X21" s="153"/>
      <c r="Y21" s="153"/>
      <c r="Z21" s="153"/>
    </row>
    <row r="22" spans="1:26" x14ac:dyDescent="0.25">
      <c r="A22" s="1"/>
      <c r="B22" s="1"/>
      <c r="C22" s="1"/>
      <c r="D22" s="1"/>
      <c r="E22" s="1"/>
      <c r="F22" s="163"/>
      <c r="G22" s="149"/>
      <c r="H22" s="149"/>
      <c r="I22" s="149"/>
      <c r="J22" s="1"/>
      <c r="K22" s="1"/>
      <c r="L22" s="1"/>
      <c r="M22" s="1"/>
      <c r="N22" s="1"/>
      <c r="O22" s="1"/>
      <c r="P22" s="1"/>
      <c r="S22" s="1"/>
    </row>
    <row r="23" spans="1:26" x14ac:dyDescent="0.25">
      <c r="A23" s="156"/>
      <c r="B23" s="156"/>
      <c r="C23" s="156"/>
      <c r="D23" s="156" t="s">
        <v>71</v>
      </c>
      <c r="E23" s="156"/>
      <c r="F23" s="167"/>
      <c r="G23" s="157"/>
      <c r="H23" s="157"/>
      <c r="I23" s="157"/>
      <c r="J23" s="156"/>
      <c r="K23" s="156"/>
      <c r="L23" s="156"/>
      <c r="M23" s="156"/>
      <c r="N23" s="156"/>
      <c r="O23" s="156"/>
      <c r="P23" s="156"/>
      <c r="Q23" s="153"/>
      <c r="R23" s="153"/>
      <c r="S23" s="156"/>
      <c r="T23" s="153"/>
      <c r="U23" s="153"/>
      <c r="V23" s="153"/>
      <c r="W23" s="153"/>
      <c r="X23" s="153"/>
      <c r="Y23" s="153"/>
      <c r="Z23" s="153"/>
    </row>
    <row r="24" spans="1:26" ht="24.95" customHeight="1" x14ac:dyDescent="0.25">
      <c r="A24" s="171"/>
      <c r="B24" s="168" t="s">
        <v>105</v>
      </c>
      <c r="C24" s="172" t="s">
        <v>106</v>
      </c>
      <c r="D24" s="168" t="s">
        <v>107</v>
      </c>
      <c r="E24" s="168" t="s">
        <v>94</v>
      </c>
      <c r="F24" s="169">
        <v>700.8</v>
      </c>
      <c r="G24" s="170"/>
      <c r="H24" s="170"/>
      <c r="I24" s="170">
        <f>ROUND(F24*(G24+H24),2)</f>
        <v>0</v>
      </c>
      <c r="J24" s="168">
        <f>ROUND(F24*(N24),2)</f>
        <v>3006.43</v>
      </c>
      <c r="K24" s="1">
        <f>ROUND(F24*(O24),2)</f>
        <v>0</v>
      </c>
      <c r="L24" s="1">
        <f>ROUND(F24*(G24),2)</f>
        <v>0</v>
      </c>
      <c r="M24" s="1"/>
      <c r="N24" s="1">
        <v>4.29</v>
      </c>
      <c r="O24" s="1"/>
      <c r="P24" s="167">
        <f>ROUND(F24*(R24),3)</f>
        <v>204.35300000000001</v>
      </c>
      <c r="Q24" s="173"/>
      <c r="R24" s="173">
        <v>0.29160000000000003</v>
      </c>
      <c r="S24" s="167"/>
      <c r="Z24">
        <v>0</v>
      </c>
    </row>
    <row r="25" spans="1:26" ht="24.95" customHeight="1" x14ac:dyDescent="0.25">
      <c r="A25" s="171"/>
      <c r="B25" s="168" t="s">
        <v>105</v>
      </c>
      <c r="C25" s="172" t="s">
        <v>108</v>
      </c>
      <c r="D25" s="168" t="s">
        <v>109</v>
      </c>
      <c r="E25" s="168" t="s">
        <v>94</v>
      </c>
      <c r="F25" s="169">
        <v>700.8</v>
      </c>
      <c r="G25" s="170"/>
      <c r="H25" s="170"/>
      <c r="I25" s="170">
        <f>ROUND(F25*(G25+H25),2)</f>
        <v>0</v>
      </c>
      <c r="J25" s="168">
        <f>ROUND(F25*(N25),2)</f>
        <v>2985.41</v>
      </c>
      <c r="K25" s="1">
        <f>ROUND(F25*(O25),2)</f>
        <v>0</v>
      </c>
      <c r="L25" s="1">
        <f>ROUND(F25*(G25),2)</f>
        <v>0</v>
      </c>
      <c r="M25" s="1"/>
      <c r="N25" s="1">
        <v>4.26</v>
      </c>
      <c r="O25" s="1"/>
      <c r="P25" s="167">
        <f>ROUND(F25*(R25),3)</f>
        <v>196.18199999999999</v>
      </c>
      <c r="Q25" s="173"/>
      <c r="R25" s="173">
        <v>0.27994000000000002</v>
      </c>
      <c r="S25" s="167"/>
      <c r="Z25">
        <v>0</v>
      </c>
    </row>
    <row r="26" spans="1:26" x14ac:dyDescent="0.25">
      <c r="A26" s="156"/>
      <c r="B26" s="156"/>
      <c r="C26" s="156"/>
      <c r="D26" s="156" t="s">
        <v>71</v>
      </c>
      <c r="E26" s="156"/>
      <c r="F26" s="167"/>
      <c r="G26" s="159"/>
      <c r="H26" s="159">
        <f>ROUND((SUM(M23:M25))/1,2)</f>
        <v>0</v>
      </c>
      <c r="I26" s="159">
        <f>ROUND((SUM(I23:I25))/1,2)</f>
        <v>0</v>
      </c>
      <c r="J26" s="156"/>
      <c r="K26" s="156"/>
      <c r="L26" s="156">
        <f>ROUND((SUM(L23:L25))/1,2)</f>
        <v>0</v>
      </c>
      <c r="M26" s="156">
        <f>ROUND((SUM(M23:M25))/1,2)</f>
        <v>0</v>
      </c>
      <c r="N26" s="156"/>
      <c r="O26" s="156"/>
      <c r="P26" s="174">
        <f>ROUND((SUM(P23:P25))/1,2)</f>
        <v>400.54</v>
      </c>
      <c r="Q26" s="153"/>
      <c r="R26" s="153"/>
      <c r="S26" s="174">
        <f>ROUND((SUM(S23:S25))/1,2)</f>
        <v>0</v>
      </c>
      <c r="T26" s="153"/>
      <c r="U26" s="153"/>
      <c r="V26" s="153"/>
      <c r="W26" s="153"/>
      <c r="X26" s="153"/>
      <c r="Y26" s="153"/>
      <c r="Z26" s="153"/>
    </row>
    <row r="27" spans="1:26" x14ac:dyDescent="0.25">
      <c r="A27" s="1"/>
      <c r="B27" s="1"/>
      <c r="C27" s="1"/>
      <c r="D27" s="1"/>
      <c r="E27" s="1"/>
      <c r="F27" s="163"/>
      <c r="G27" s="149"/>
      <c r="H27" s="149"/>
      <c r="I27" s="149"/>
      <c r="J27" s="1"/>
      <c r="K27" s="1"/>
      <c r="L27" s="1"/>
      <c r="M27" s="1"/>
      <c r="N27" s="1"/>
      <c r="O27" s="1"/>
      <c r="P27" s="1"/>
      <c r="S27" s="1"/>
    </row>
    <row r="28" spans="1:26" x14ac:dyDescent="0.25">
      <c r="A28" s="156"/>
      <c r="B28" s="156"/>
      <c r="C28" s="156"/>
      <c r="D28" s="156" t="s">
        <v>72</v>
      </c>
      <c r="E28" s="156"/>
      <c r="F28" s="167"/>
      <c r="G28" s="157"/>
      <c r="H28" s="157"/>
      <c r="I28" s="157"/>
      <c r="J28" s="156"/>
      <c r="K28" s="156"/>
      <c r="L28" s="156"/>
      <c r="M28" s="156"/>
      <c r="N28" s="156"/>
      <c r="O28" s="156"/>
      <c r="P28" s="156"/>
      <c r="Q28" s="153"/>
      <c r="R28" s="153"/>
      <c r="S28" s="156"/>
      <c r="T28" s="153"/>
      <c r="U28" s="153"/>
      <c r="V28" s="153"/>
      <c r="W28" s="153"/>
      <c r="X28" s="153"/>
      <c r="Y28" s="153"/>
      <c r="Z28" s="153"/>
    </row>
    <row r="29" spans="1:26" ht="24.95" customHeight="1" x14ac:dyDescent="0.25">
      <c r="A29" s="171"/>
      <c r="B29" s="168" t="s">
        <v>110</v>
      </c>
      <c r="C29" s="172" t="s">
        <v>111</v>
      </c>
      <c r="D29" s="168" t="s">
        <v>112</v>
      </c>
      <c r="E29" s="168" t="s">
        <v>89</v>
      </c>
      <c r="F29" s="169">
        <v>140.16</v>
      </c>
      <c r="G29" s="170"/>
      <c r="H29" s="170"/>
      <c r="I29" s="170">
        <f>ROUND(F29*(G29+H29),2)</f>
        <v>0</v>
      </c>
      <c r="J29" s="168">
        <f>ROUND(F29*(N29),2)</f>
        <v>14873.78</v>
      </c>
      <c r="K29" s="1">
        <f>ROUND(F29*(O29),2)</f>
        <v>0</v>
      </c>
      <c r="L29" s="1">
        <f>ROUND(F29*(G29),2)</f>
        <v>0</v>
      </c>
      <c r="M29" s="1"/>
      <c r="N29" s="1">
        <v>106.12</v>
      </c>
      <c r="O29" s="1"/>
      <c r="P29" s="167">
        <f>ROUND(F29*(R29),3)</f>
        <v>343.98200000000003</v>
      </c>
      <c r="Q29" s="173"/>
      <c r="R29" s="173">
        <v>2.4542068779999999</v>
      </c>
      <c r="S29" s="167"/>
      <c r="Z29">
        <v>0</v>
      </c>
    </row>
    <row r="30" spans="1:26" ht="24.95" customHeight="1" x14ac:dyDescent="0.25">
      <c r="A30" s="171"/>
      <c r="B30" s="168" t="s">
        <v>110</v>
      </c>
      <c r="C30" s="172" t="s">
        <v>113</v>
      </c>
      <c r="D30" s="168" t="s">
        <v>114</v>
      </c>
      <c r="E30" s="168" t="s">
        <v>89</v>
      </c>
      <c r="F30" s="169">
        <v>140.16</v>
      </c>
      <c r="G30" s="170"/>
      <c r="H30" s="170"/>
      <c r="I30" s="170">
        <f>ROUND(F30*(G30+H30),2)</f>
        <v>0</v>
      </c>
      <c r="J30" s="168">
        <f>ROUND(F30*(N30),2)</f>
        <v>1236.21</v>
      </c>
      <c r="K30" s="1">
        <f>ROUND(F30*(O30),2)</f>
        <v>0</v>
      </c>
      <c r="L30" s="1">
        <f>ROUND(F30*(G30),2)</f>
        <v>0</v>
      </c>
      <c r="M30" s="1"/>
      <c r="N30" s="1">
        <v>8.82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110</v>
      </c>
      <c r="C31" s="172" t="s">
        <v>115</v>
      </c>
      <c r="D31" s="168" t="s">
        <v>116</v>
      </c>
      <c r="E31" s="168" t="s">
        <v>89</v>
      </c>
      <c r="F31" s="169">
        <v>140.16</v>
      </c>
      <c r="G31" s="170"/>
      <c r="H31" s="170"/>
      <c r="I31" s="170">
        <f>ROUND(F31*(G31+H31),2)</f>
        <v>0</v>
      </c>
      <c r="J31" s="168">
        <f>ROUND(F31*(N31),2)</f>
        <v>377.03</v>
      </c>
      <c r="K31" s="1">
        <f>ROUND(F31*(O31),2)</f>
        <v>0</v>
      </c>
      <c r="L31" s="1">
        <f>ROUND(F31*(G31),2)</f>
        <v>0</v>
      </c>
      <c r="M31" s="1"/>
      <c r="N31" s="1">
        <v>2.69</v>
      </c>
      <c r="O31" s="1"/>
      <c r="P31" s="167"/>
      <c r="Q31" s="173"/>
      <c r="R31" s="173"/>
      <c r="S31" s="167"/>
      <c r="Z31">
        <v>0</v>
      </c>
    </row>
    <row r="32" spans="1:26" ht="35.1" customHeight="1" x14ac:dyDescent="0.25">
      <c r="A32" s="171"/>
      <c r="B32" s="168" t="s">
        <v>110</v>
      </c>
      <c r="C32" s="172" t="s">
        <v>117</v>
      </c>
      <c r="D32" s="168" t="s">
        <v>118</v>
      </c>
      <c r="E32" s="168" t="s">
        <v>94</v>
      </c>
      <c r="F32" s="169">
        <v>1401.6</v>
      </c>
      <c r="G32" s="170"/>
      <c r="H32" s="170"/>
      <c r="I32" s="170">
        <f>ROUND(F32*(G32+H32),2)</f>
        <v>0</v>
      </c>
      <c r="J32" s="168">
        <f>ROUND(F32*(N32),2)</f>
        <v>11633.28</v>
      </c>
      <c r="K32" s="1">
        <f>ROUND(F32*(O32),2)</f>
        <v>0</v>
      </c>
      <c r="L32" s="1">
        <f>ROUND(F32*(G32),2)</f>
        <v>0</v>
      </c>
      <c r="M32" s="1"/>
      <c r="N32" s="1">
        <v>8.3000000000000007</v>
      </c>
      <c r="O32" s="1"/>
      <c r="P32" s="167">
        <f>ROUND(F32*(R32),3)</f>
        <v>12.305999999999999</v>
      </c>
      <c r="Q32" s="173"/>
      <c r="R32" s="173">
        <v>8.7799999999999996E-3</v>
      </c>
      <c r="S32" s="167"/>
      <c r="Z32">
        <v>0</v>
      </c>
    </row>
    <row r="33" spans="1:26" x14ac:dyDescent="0.25">
      <c r="A33" s="156"/>
      <c r="B33" s="156"/>
      <c r="C33" s="156"/>
      <c r="D33" s="156" t="s">
        <v>72</v>
      </c>
      <c r="E33" s="156"/>
      <c r="F33" s="167"/>
      <c r="G33" s="159"/>
      <c r="H33" s="159">
        <f>ROUND((SUM(M28:M32))/1,2)</f>
        <v>0</v>
      </c>
      <c r="I33" s="159">
        <f>ROUND((SUM(I28:I32))/1,2)</f>
        <v>0</v>
      </c>
      <c r="J33" s="156"/>
      <c r="K33" s="156"/>
      <c r="L33" s="156">
        <f>ROUND((SUM(L28:L32))/1,2)</f>
        <v>0</v>
      </c>
      <c r="M33" s="156">
        <f>ROUND((SUM(M28:M32))/1,2)</f>
        <v>0</v>
      </c>
      <c r="N33" s="156"/>
      <c r="O33" s="156"/>
      <c r="P33" s="174">
        <f>ROUND((SUM(P28:P32))/1,2)</f>
        <v>356.29</v>
      </c>
      <c r="Q33" s="153"/>
      <c r="R33" s="153"/>
      <c r="S33" s="174">
        <f>ROUND((SUM(S28:S32))/1,2)</f>
        <v>0</v>
      </c>
      <c r="T33" s="153"/>
      <c r="U33" s="153"/>
      <c r="V33" s="153"/>
      <c r="W33" s="153"/>
      <c r="X33" s="153"/>
      <c r="Y33" s="153"/>
      <c r="Z33" s="153"/>
    </row>
    <row r="34" spans="1:26" x14ac:dyDescent="0.25">
      <c r="A34" s="1"/>
      <c r="B34" s="1"/>
      <c r="C34" s="1"/>
      <c r="D34" s="1"/>
      <c r="E34" s="1"/>
      <c r="F34" s="163"/>
      <c r="G34" s="149"/>
      <c r="H34" s="149"/>
      <c r="I34" s="149"/>
      <c r="J34" s="1"/>
      <c r="K34" s="1"/>
      <c r="L34" s="1"/>
      <c r="M34" s="1"/>
      <c r="N34" s="1"/>
      <c r="O34" s="1"/>
      <c r="P34" s="1"/>
      <c r="S34" s="1"/>
    </row>
    <row r="35" spans="1:26" x14ac:dyDescent="0.25">
      <c r="A35" s="156"/>
      <c r="B35" s="156"/>
      <c r="C35" s="156"/>
      <c r="D35" s="156" t="s">
        <v>73</v>
      </c>
      <c r="E35" s="156"/>
      <c r="F35" s="167"/>
      <c r="G35" s="157"/>
      <c r="H35" s="157"/>
      <c r="I35" s="157"/>
      <c r="J35" s="156"/>
      <c r="K35" s="156"/>
      <c r="L35" s="156"/>
      <c r="M35" s="156"/>
      <c r="N35" s="156"/>
      <c r="O35" s="156"/>
      <c r="P35" s="156"/>
      <c r="Q35" s="153"/>
      <c r="R35" s="153"/>
      <c r="S35" s="156"/>
      <c r="T35" s="153"/>
      <c r="U35" s="153"/>
      <c r="V35" s="153"/>
      <c r="W35" s="153"/>
      <c r="X35" s="153"/>
      <c r="Y35" s="153"/>
      <c r="Z35" s="153"/>
    </row>
    <row r="36" spans="1:26" ht="24.95" customHeight="1" x14ac:dyDescent="0.25">
      <c r="A36" s="171"/>
      <c r="B36" s="168" t="s">
        <v>105</v>
      </c>
      <c r="C36" s="172" t="s">
        <v>119</v>
      </c>
      <c r="D36" s="168" t="s">
        <v>120</v>
      </c>
      <c r="E36" s="168" t="s">
        <v>121</v>
      </c>
      <c r="F36" s="169">
        <v>147.5</v>
      </c>
      <c r="G36" s="170"/>
      <c r="H36" s="170"/>
      <c r="I36" s="170">
        <f>ROUND(F36*(G36+H36),2)</f>
        <v>0</v>
      </c>
      <c r="J36" s="168">
        <f>ROUND(F36*(N36),2)</f>
        <v>1359.95</v>
      </c>
      <c r="K36" s="1">
        <f>ROUND(F36*(O36),2)</f>
        <v>0</v>
      </c>
      <c r="L36" s="1">
        <f>ROUND(F36*(G36),2)</f>
        <v>0</v>
      </c>
      <c r="M36" s="1"/>
      <c r="N36" s="1">
        <v>9.2200000000000006</v>
      </c>
      <c r="O36" s="1"/>
      <c r="P36" s="167">
        <f>ROUND(F36*(R36),3)</f>
        <v>0.192</v>
      </c>
      <c r="Q36" s="173"/>
      <c r="R36" s="173">
        <v>1.2999999999999999E-3</v>
      </c>
      <c r="S36" s="167"/>
      <c r="Z36">
        <v>0</v>
      </c>
    </row>
    <row r="37" spans="1:26" x14ac:dyDescent="0.25">
      <c r="A37" s="156"/>
      <c r="B37" s="156"/>
      <c r="C37" s="156"/>
      <c r="D37" s="156" t="s">
        <v>73</v>
      </c>
      <c r="E37" s="156"/>
      <c r="F37" s="167"/>
      <c r="G37" s="159"/>
      <c r="H37" s="159">
        <f>ROUND((SUM(M35:M36))/1,2)</f>
        <v>0</v>
      </c>
      <c r="I37" s="159">
        <f>ROUND((SUM(I35:I36))/1,2)</f>
        <v>0</v>
      </c>
      <c r="J37" s="156"/>
      <c r="K37" s="156"/>
      <c r="L37" s="156">
        <f>ROUND((SUM(L35:L36))/1,2)</f>
        <v>0</v>
      </c>
      <c r="M37" s="156">
        <f>ROUND((SUM(M35:M36))/1,2)</f>
        <v>0</v>
      </c>
      <c r="N37" s="156"/>
      <c r="O37" s="156"/>
      <c r="P37" s="174">
        <f>ROUND((SUM(P35:P36))/1,2)</f>
        <v>0.19</v>
      </c>
      <c r="Q37" s="153"/>
      <c r="R37" s="153"/>
      <c r="S37" s="174">
        <f>ROUND((SUM(S35:S36))/1,2)</f>
        <v>0</v>
      </c>
      <c r="T37" s="153"/>
      <c r="U37" s="153"/>
      <c r="V37" s="153"/>
      <c r="W37" s="153"/>
      <c r="X37" s="153"/>
      <c r="Y37" s="153"/>
      <c r="Z37" s="153"/>
    </row>
    <row r="38" spans="1:26" x14ac:dyDescent="0.25">
      <c r="A38" s="1"/>
      <c r="B38" s="1"/>
      <c r="C38" s="1"/>
      <c r="D38" s="1"/>
      <c r="E38" s="1"/>
      <c r="F38" s="163"/>
      <c r="G38" s="149"/>
      <c r="H38" s="149"/>
      <c r="I38" s="149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6"/>
      <c r="B39" s="156"/>
      <c r="C39" s="156"/>
      <c r="D39" s="156" t="s">
        <v>74</v>
      </c>
      <c r="E39" s="156"/>
      <c r="F39" s="167"/>
      <c r="G39" s="157"/>
      <c r="H39" s="157"/>
      <c r="I39" s="157"/>
      <c r="J39" s="156"/>
      <c r="K39" s="156"/>
      <c r="L39" s="156"/>
      <c r="M39" s="156"/>
      <c r="N39" s="156"/>
      <c r="O39" s="156"/>
      <c r="P39" s="156"/>
      <c r="Q39" s="153"/>
      <c r="R39" s="153"/>
      <c r="S39" s="156"/>
      <c r="T39" s="153"/>
      <c r="U39" s="153"/>
      <c r="V39" s="153"/>
      <c r="W39" s="153"/>
      <c r="X39" s="153"/>
      <c r="Y39" s="153"/>
      <c r="Z39" s="153"/>
    </row>
    <row r="40" spans="1:26" ht="24.95" customHeight="1" x14ac:dyDescent="0.25">
      <c r="A40" s="171"/>
      <c r="B40" s="168" t="s">
        <v>105</v>
      </c>
      <c r="C40" s="172" t="s">
        <v>122</v>
      </c>
      <c r="D40" s="168" t="s">
        <v>123</v>
      </c>
      <c r="E40" s="168" t="s">
        <v>124</v>
      </c>
      <c r="F40" s="169">
        <v>757.44075242047995</v>
      </c>
      <c r="G40" s="170"/>
      <c r="H40" s="170"/>
      <c r="I40" s="170">
        <f>ROUND(F40*(G40+H40),2)</f>
        <v>0</v>
      </c>
      <c r="J40" s="168">
        <f>ROUND(F40*(N40),2)</f>
        <v>1174.03</v>
      </c>
      <c r="K40" s="1">
        <f>ROUND(F40*(O40),2)</f>
        <v>0</v>
      </c>
      <c r="L40" s="1">
        <f>ROUND(F40*(G40),2)</f>
        <v>0</v>
      </c>
      <c r="M40" s="1"/>
      <c r="N40" s="1">
        <v>1.55</v>
      </c>
      <c r="O40" s="1"/>
      <c r="P40" s="167"/>
      <c r="Q40" s="173"/>
      <c r="R40" s="173"/>
      <c r="S40" s="167"/>
      <c r="Z40">
        <v>0</v>
      </c>
    </row>
    <row r="41" spans="1:26" x14ac:dyDescent="0.25">
      <c r="A41" s="156"/>
      <c r="B41" s="156"/>
      <c r="C41" s="156"/>
      <c r="D41" s="156" t="s">
        <v>74</v>
      </c>
      <c r="E41" s="156"/>
      <c r="F41" s="167"/>
      <c r="G41" s="159"/>
      <c r="H41" s="159"/>
      <c r="I41" s="159">
        <f>ROUND((SUM(I39:I40))/1,2)</f>
        <v>0</v>
      </c>
      <c r="J41" s="156"/>
      <c r="K41" s="156"/>
      <c r="L41" s="156">
        <f>ROUND((SUM(L39:L40))/1,2)</f>
        <v>0</v>
      </c>
      <c r="M41" s="156">
        <f>ROUND((SUM(M39:M40))/1,2)</f>
        <v>0</v>
      </c>
      <c r="N41" s="156"/>
      <c r="O41" s="156"/>
      <c r="P41" s="174">
        <f>ROUND((SUM(P39:P40))/1,2)</f>
        <v>0</v>
      </c>
      <c r="S41" s="167">
        <f>ROUND((SUM(S39:S40))/1,2)</f>
        <v>0</v>
      </c>
    </row>
    <row r="42" spans="1:26" x14ac:dyDescent="0.25">
      <c r="A42" s="1"/>
      <c r="B42" s="1"/>
      <c r="C42" s="1"/>
      <c r="D42" s="1"/>
      <c r="E42" s="1"/>
      <c r="F42" s="163"/>
      <c r="G42" s="149"/>
      <c r="H42" s="149"/>
      <c r="I42" s="149"/>
      <c r="J42" s="1"/>
      <c r="K42" s="1"/>
      <c r="L42" s="1"/>
      <c r="M42" s="1"/>
      <c r="N42" s="1"/>
      <c r="O42" s="1"/>
      <c r="P42" s="1"/>
      <c r="S42" s="1"/>
    </row>
    <row r="43" spans="1:26" x14ac:dyDescent="0.25">
      <c r="A43" s="156"/>
      <c r="B43" s="156"/>
      <c r="C43" s="156"/>
      <c r="D43" s="2" t="s">
        <v>68</v>
      </c>
      <c r="E43" s="156"/>
      <c r="F43" s="167"/>
      <c r="G43" s="159"/>
      <c r="H43" s="159"/>
      <c r="I43" s="159">
        <f>ROUND((SUM(I9:I42))/2,2)</f>
        <v>0</v>
      </c>
      <c r="J43" s="156"/>
      <c r="K43" s="156"/>
      <c r="L43" s="156">
        <f>ROUND((SUM(L9:L42))/2,2)</f>
        <v>0</v>
      </c>
      <c r="M43" s="156">
        <f>ROUND((SUM(M9:M42))/2,2)</f>
        <v>0</v>
      </c>
      <c r="N43" s="156"/>
      <c r="O43" s="156"/>
      <c r="P43" s="174">
        <f>ROUND((SUM(P9:P42))/2,2)</f>
        <v>757.45</v>
      </c>
      <c r="S43" s="174">
        <f>ROUND((SUM(S9:S42))/2,2)</f>
        <v>0</v>
      </c>
    </row>
    <row r="44" spans="1:26" x14ac:dyDescent="0.25">
      <c r="A44" s="175"/>
      <c r="B44" s="175" t="s">
        <v>12</v>
      </c>
      <c r="C44" s="175"/>
      <c r="D44" s="175"/>
      <c r="E44" s="175"/>
      <c r="F44" s="176" t="s">
        <v>75</v>
      </c>
      <c r="G44" s="177"/>
      <c r="H44" s="177">
        <f>ROUND((SUM(M9:M43))/3,2)</f>
        <v>0</v>
      </c>
      <c r="I44" s="177">
        <f>ROUND((SUM(I9:I43))/3,2)</f>
        <v>0</v>
      </c>
      <c r="J44" s="175"/>
      <c r="K44" s="175">
        <f>ROUND((SUM(K9:K43)),2)</f>
        <v>0</v>
      </c>
      <c r="L44" s="175">
        <f>ROUND((SUM(L9:L43))/3,2)</f>
        <v>0</v>
      </c>
      <c r="M44" s="175">
        <f>ROUND((SUM(M9:M43))/3,2)</f>
        <v>0</v>
      </c>
      <c r="N44" s="175"/>
      <c r="O44" s="175"/>
      <c r="P44" s="193">
        <f>ROUND((SUM(P9:P43))/3,2)</f>
        <v>757.45</v>
      </c>
      <c r="S44" s="176">
        <f>ROUND((SUM(S9:S43))/3,2)</f>
        <v>0</v>
      </c>
      <c r="Z44">
        <f>(SUM(Z9:Z43))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Sačurov / Spevnená plocha zberného dvoru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125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30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31</v>
      </c>
      <c r="C15" s="92" t="s">
        <v>6</v>
      </c>
      <c r="D15" s="92" t="s">
        <v>57</v>
      </c>
      <c r="E15" s="93" t="s">
        <v>58</v>
      </c>
      <c r="F15" s="105" t="s">
        <v>59</v>
      </c>
      <c r="G15" s="59" t="s">
        <v>36</v>
      </c>
      <c r="H15" s="62" t="s">
        <v>37</v>
      </c>
      <c r="I15" s="27"/>
      <c r="J15" s="55"/>
    </row>
    <row r="16" spans="1:23" ht="18" customHeight="1" x14ac:dyDescent="0.25">
      <c r="A16" s="11"/>
      <c r="B16" s="94">
        <v>1</v>
      </c>
      <c r="C16" s="95" t="s">
        <v>32</v>
      </c>
      <c r="D16" s="96">
        <f>'Rekap 11581'!B15</f>
        <v>0</v>
      </c>
      <c r="E16" s="97">
        <f>'Rekap 11581'!C15</f>
        <v>0</v>
      </c>
      <c r="F16" s="106">
        <f>'Rekap 11581'!D15</f>
        <v>0</v>
      </c>
      <c r="G16" s="60">
        <v>6</v>
      </c>
      <c r="H16" s="115" t="s">
        <v>38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33</v>
      </c>
      <c r="D17" s="78">
        <f>'Rekap 11581'!B20</f>
        <v>0</v>
      </c>
      <c r="E17" s="76">
        <f>'Rekap 11581'!C20</f>
        <v>0</v>
      </c>
      <c r="F17" s="81">
        <f>'Rekap 11581'!D20</f>
        <v>0</v>
      </c>
      <c r="G17" s="61">
        <v>7</v>
      </c>
      <c r="H17" s="116" t="s">
        <v>39</v>
      </c>
      <c r="I17" s="129"/>
      <c r="J17" s="127">
        <f>'SO 11581'!Z46</f>
        <v>0</v>
      </c>
    </row>
    <row r="18" spans="1:26" ht="18" customHeight="1" x14ac:dyDescent="0.25">
      <c r="A18" s="11"/>
      <c r="B18" s="68">
        <v>3</v>
      </c>
      <c r="C18" s="72" t="s">
        <v>34</v>
      </c>
      <c r="D18" s="79"/>
      <c r="E18" s="77"/>
      <c r="F18" s="82"/>
      <c r="G18" s="61">
        <v>8</v>
      </c>
      <c r="H18" s="116" t="s">
        <v>40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35</v>
      </c>
      <c r="D20" s="80"/>
      <c r="E20" s="100"/>
      <c r="F20" s="107">
        <f>SUM(F16:F19)</f>
        <v>0</v>
      </c>
      <c r="G20" s="61">
        <v>10</v>
      </c>
      <c r="H20" s="116" t="s">
        <v>35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47</v>
      </c>
      <c r="C21" s="69" t="s">
        <v>7</v>
      </c>
      <c r="D21" s="75"/>
      <c r="E21" s="19"/>
      <c r="F21" s="98"/>
      <c r="G21" s="65" t="s">
        <v>53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48</v>
      </c>
      <c r="D22" s="87"/>
      <c r="E22" s="89" t="s">
        <v>51</v>
      </c>
      <c r="F22" s="81">
        <f>((F16*U22*0)+(F17*V22*0)+(F18*W22*0))/100</f>
        <v>0</v>
      </c>
      <c r="G22" s="60">
        <v>16</v>
      </c>
      <c r="H22" s="115" t="s">
        <v>54</v>
      </c>
      <c r="I22" s="130" t="s">
        <v>51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49</v>
      </c>
      <c r="D23" s="66"/>
      <c r="E23" s="89" t="s">
        <v>52</v>
      </c>
      <c r="F23" s="82">
        <f>((F16*U23*0)+(F17*V23*0)+(F18*W23*0))/100</f>
        <v>0</v>
      </c>
      <c r="G23" s="61">
        <v>17</v>
      </c>
      <c r="H23" s="116" t="s">
        <v>55</v>
      </c>
      <c r="I23" s="130" t="s">
        <v>51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50</v>
      </c>
      <c r="D24" s="66"/>
      <c r="E24" s="89" t="s">
        <v>51</v>
      </c>
      <c r="F24" s="82">
        <f>((F16*U24*0)+(F17*V24*0)+(F18*W24*0))/100</f>
        <v>0</v>
      </c>
      <c r="G24" s="61">
        <v>18</v>
      </c>
      <c r="H24" s="116" t="s">
        <v>56</v>
      </c>
      <c r="I24" s="130" t="s">
        <v>52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35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62</v>
      </c>
      <c r="D27" s="136"/>
      <c r="E27" s="102"/>
      <c r="F27" s="30"/>
      <c r="G27" s="109" t="s">
        <v>41</v>
      </c>
      <c r="H27" s="104" t="s">
        <v>42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43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44</v>
      </c>
      <c r="I29" s="123">
        <f>J28-SUM('SO 11581'!K9:'SO 11581'!K45)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45</v>
      </c>
      <c r="I30" s="89">
        <f>SUM('SO 11581'!K9:'SO 11581'!K45)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35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46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60</v>
      </c>
      <c r="E33" s="15"/>
      <c r="F33" s="103"/>
      <c r="G33" s="111">
        <v>26</v>
      </c>
      <c r="H33" s="142" t="s">
        <v>61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RowHeight="15" x14ac:dyDescent="0.25"/>
  <cols>
    <col min="1" max="1" width="40.7109375" customWidth="1"/>
    <col min="2" max="4" width="12.7109375" customWidth="1"/>
    <col min="5" max="6" width="15.7109375" customWidth="1"/>
    <col min="10" max="26" width="0" hidden="1" customWidth="1"/>
  </cols>
  <sheetData>
    <row r="1" spans="1:26" x14ac:dyDescent="0.25">
      <c r="A1" s="145" t="s">
        <v>26</v>
      </c>
      <c r="B1" s="144"/>
      <c r="C1" s="144"/>
      <c r="D1" s="145" t="s">
        <v>23</v>
      </c>
      <c r="E1" s="144"/>
      <c r="F1" s="144"/>
      <c r="W1">
        <v>30.126000000000001</v>
      </c>
    </row>
    <row r="2" spans="1:26" x14ac:dyDescent="0.25">
      <c r="A2" s="145" t="s">
        <v>30</v>
      </c>
      <c r="B2" s="144"/>
      <c r="C2" s="144"/>
      <c r="D2" s="145" t="s">
        <v>21</v>
      </c>
      <c r="E2" s="144"/>
      <c r="F2" s="144"/>
    </row>
    <row r="3" spans="1:26" x14ac:dyDescent="0.25">
      <c r="A3" s="145" t="s">
        <v>29</v>
      </c>
      <c r="B3" s="144"/>
      <c r="C3" s="144"/>
      <c r="D3" s="145" t="s">
        <v>66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125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67</v>
      </c>
      <c r="B8" s="144"/>
      <c r="C8" s="144"/>
      <c r="D8" s="144"/>
      <c r="E8" s="144"/>
      <c r="F8" s="144"/>
    </row>
    <row r="9" spans="1:26" x14ac:dyDescent="0.25">
      <c r="A9" s="147" t="s">
        <v>63</v>
      </c>
      <c r="B9" s="147" t="s">
        <v>57</v>
      </c>
      <c r="C9" s="147" t="s">
        <v>58</v>
      </c>
      <c r="D9" s="147" t="s">
        <v>35</v>
      </c>
      <c r="E9" s="147" t="s">
        <v>64</v>
      </c>
      <c r="F9" s="147" t="s">
        <v>65</v>
      </c>
    </row>
    <row r="10" spans="1:26" x14ac:dyDescent="0.25">
      <c r="A10" s="154" t="s">
        <v>68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69</v>
      </c>
      <c r="B11" s="157">
        <f>'SO 11581'!L15</f>
        <v>0</v>
      </c>
      <c r="C11" s="157">
        <f>'SO 11581'!M15</f>
        <v>0</v>
      </c>
      <c r="D11" s="157">
        <f>'SO 11581'!I15</f>
        <v>0</v>
      </c>
      <c r="E11" s="158">
        <f>'SO 11581'!P15</f>
        <v>0</v>
      </c>
      <c r="F11" s="158">
        <f>'SO 11581'!S15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70</v>
      </c>
      <c r="B12" s="157">
        <f>'SO 11581'!L20</f>
        <v>0</v>
      </c>
      <c r="C12" s="157">
        <f>'SO 11581'!M20</f>
        <v>0</v>
      </c>
      <c r="D12" s="157">
        <f>'SO 11581'!I20</f>
        <v>0</v>
      </c>
      <c r="E12" s="158">
        <f>'SO 11581'!P20</f>
        <v>17.48</v>
      </c>
      <c r="F12" s="158">
        <f>'SO 11581'!S20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126</v>
      </c>
      <c r="B13" s="157">
        <f>'SO 11581'!L25</f>
        <v>0</v>
      </c>
      <c r="C13" s="157">
        <f>'SO 11581'!M25</f>
        <v>0</v>
      </c>
      <c r="D13" s="157">
        <f>'SO 11581'!I25</f>
        <v>0</v>
      </c>
      <c r="E13" s="158">
        <f>'SO 11581'!P25</f>
        <v>19.239999999999998</v>
      </c>
      <c r="F13" s="158">
        <f>'SO 11581'!S25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74</v>
      </c>
      <c r="B14" s="157">
        <f>'SO 11581'!L29</f>
        <v>0</v>
      </c>
      <c r="C14" s="157">
        <f>'SO 11581'!M29</f>
        <v>0</v>
      </c>
      <c r="D14" s="157">
        <f>'SO 11581'!I29</f>
        <v>0</v>
      </c>
      <c r="E14" s="158">
        <f>'SO 11581'!P29</f>
        <v>0</v>
      </c>
      <c r="F14" s="158">
        <f>'SO 11581'!S29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2" t="s">
        <v>68</v>
      </c>
      <c r="B15" s="159">
        <f>'SO 11581'!L31</f>
        <v>0</v>
      </c>
      <c r="C15" s="159">
        <f>'SO 11581'!M31</f>
        <v>0</v>
      </c>
      <c r="D15" s="159">
        <f>'SO 11581'!I31</f>
        <v>0</v>
      </c>
      <c r="E15" s="160">
        <f>'SO 11581'!P31</f>
        <v>36.72</v>
      </c>
      <c r="F15" s="160">
        <f>'SO 11581'!S31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26" x14ac:dyDescent="0.25">
      <c r="A17" s="2" t="s">
        <v>127</v>
      </c>
      <c r="B17" s="159"/>
      <c r="C17" s="157"/>
      <c r="D17" s="157"/>
      <c r="E17" s="158"/>
      <c r="F17" s="158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128</v>
      </c>
      <c r="B18" s="157">
        <f>'SO 11581'!L37</f>
        <v>0</v>
      </c>
      <c r="C18" s="157">
        <f>'SO 11581'!M37</f>
        <v>0</v>
      </c>
      <c r="D18" s="157">
        <f>'SO 11581'!I37</f>
        <v>0</v>
      </c>
      <c r="E18" s="158">
        <f>'SO 11581'!P37</f>
        <v>0.01</v>
      </c>
      <c r="F18" s="158">
        <f>'SO 11581'!S37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56" t="s">
        <v>129</v>
      </c>
      <c r="B19" s="157">
        <f>'SO 11581'!L43</f>
        <v>0</v>
      </c>
      <c r="C19" s="157">
        <f>'SO 11581'!M43</f>
        <v>0</v>
      </c>
      <c r="D19" s="157">
        <f>'SO 11581'!I43</f>
        <v>0</v>
      </c>
      <c r="E19" s="158">
        <f>'SO 11581'!P43</f>
        <v>0</v>
      </c>
      <c r="F19" s="158">
        <f>'SO 11581'!S43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2" t="s">
        <v>127</v>
      </c>
      <c r="B20" s="159">
        <f>'SO 11581'!L45</f>
        <v>0</v>
      </c>
      <c r="C20" s="159">
        <f>'SO 11581'!M45</f>
        <v>0</v>
      </c>
      <c r="D20" s="159">
        <f>'SO 11581'!I45</f>
        <v>0</v>
      </c>
      <c r="E20" s="160">
        <f>'SO 11581'!P45</f>
        <v>0.01</v>
      </c>
      <c r="F20" s="160">
        <f>'SO 11581'!S45</f>
        <v>0</v>
      </c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2" t="s">
        <v>75</v>
      </c>
      <c r="B22" s="159">
        <f>'SO 11581'!L46</f>
        <v>0</v>
      </c>
      <c r="C22" s="159">
        <f>'SO 11581'!M46</f>
        <v>0</v>
      </c>
      <c r="D22" s="159">
        <f>'SO 11581'!I46</f>
        <v>0</v>
      </c>
      <c r="E22" s="160">
        <f>'SO 11581'!P46</f>
        <v>36.729999999999997</v>
      </c>
      <c r="F22" s="160">
        <f>'SO 11581'!S46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49"/>
      <c r="C64" s="149"/>
      <c r="D64" s="149"/>
      <c r="E64" s="148"/>
      <c r="F64" s="148"/>
    </row>
    <row r="65" spans="1:6" x14ac:dyDescent="0.25">
      <c r="A65" s="1"/>
      <c r="B65" s="149"/>
      <c r="C65" s="149"/>
      <c r="D65" s="149"/>
      <c r="E65" s="148"/>
      <c r="F65" s="148"/>
    </row>
    <row r="66" spans="1:6" x14ac:dyDescent="0.25">
      <c r="A66" s="1"/>
      <c r="B66" s="149"/>
      <c r="C66" s="149"/>
      <c r="D66" s="149"/>
      <c r="E66" s="148"/>
      <c r="F66" s="148"/>
    </row>
    <row r="67" spans="1:6" x14ac:dyDescent="0.25">
      <c r="A67" s="1"/>
      <c r="B67" s="149"/>
      <c r="C67" s="149"/>
      <c r="D67" s="149"/>
      <c r="E67" s="148"/>
      <c r="F67" s="148"/>
    </row>
    <row r="68" spans="1:6" x14ac:dyDescent="0.25">
      <c r="A68" s="1"/>
      <c r="B68" s="149"/>
      <c r="C68" s="149"/>
      <c r="D68" s="149"/>
      <c r="E68" s="148"/>
      <c r="F68" s="148"/>
    </row>
    <row r="69" spans="1:6" x14ac:dyDescent="0.25">
      <c r="A69" s="1"/>
      <c r="B69" s="149"/>
      <c r="C69" s="149"/>
      <c r="D69" s="149"/>
      <c r="E69" s="148"/>
      <c r="F69" s="148"/>
    </row>
    <row r="70" spans="1:6" x14ac:dyDescent="0.25">
      <c r="A70" s="1"/>
      <c r="B70" s="149"/>
      <c r="C70" s="149"/>
      <c r="D70" s="149"/>
      <c r="E70" s="148"/>
      <c r="F70" s="148"/>
    </row>
    <row r="71" spans="1:6" x14ac:dyDescent="0.25">
      <c r="A71" s="1"/>
      <c r="B71" s="149"/>
      <c r="C71" s="149"/>
      <c r="D71" s="149"/>
      <c r="E71" s="148"/>
      <c r="F71" s="148"/>
    </row>
    <row r="72" spans="1:6" x14ac:dyDescent="0.25">
      <c r="A72" s="1"/>
      <c r="B72" s="149"/>
      <c r="C72" s="149"/>
      <c r="D72" s="149"/>
      <c r="E72" s="148"/>
      <c r="F72" s="148"/>
    </row>
    <row r="73" spans="1:6" x14ac:dyDescent="0.25">
      <c r="A73" s="1"/>
      <c r="B73" s="149"/>
      <c r="C73" s="149"/>
      <c r="D73" s="149"/>
      <c r="E73" s="148"/>
      <c r="F73" s="148"/>
    </row>
    <row r="74" spans="1:6" x14ac:dyDescent="0.25">
      <c r="A74" s="1"/>
      <c r="B74" s="149"/>
      <c r="C74" s="149"/>
      <c r="D74" s="149"/>
      <c r="E74" s="148"/>
      <c r="F74" s="148"/>
    </row>
    <row r="75" spans="1:6" x14ac:dyDescent="0.25">
      <c r="A75" s="1"/>
      <c r="B75" s="149"/>
      <c r="C75" s="149"/>
      <c r="D75" s="149"/>
      <c r="E75" s="148"/>
      <c r="F75" s="148"/>
    </row>
    <row r="76" spans="1:6" x14ac:dyDescent="0.25">
      <c r="A76" s="1"/>
      <c r="B76" s="149"/>
      <c r="C76" s="149"/>
      <c r="D76" s="149"/>
      <c r="E76" s="148"/>
      <c r="F76" s="148"/>
    </row>
    <row r="77" spans="1:6" x14ac:dyDescent="0.25">
      <c r="A77" s="1"/>
      <c r="B77" s="149"/>
      <c r="C77" s="149"/>
      <c r="D77" s="149"/>
      <c r="E77" s="148"/>
      <c r="F77" s="148"/>
    </row>
    <row r="78" spans="1:6" x14ac:dyDescent="0.25">
      <c r="A78" s="1"/>
      <c r="B78" s="149"/>
      <c r="C78" s="149"/>
      <c r="D78" s="149"/>
      <c r="E78" s="148"/>
      <c r="F78" s="148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workbookViewId="0">
      <pane ySplit="8" topLeftCell="A9" activePane="bottomLeft" state="frozen"/>
      <selection pane="bottomLeft" activeCell="G42" sqref="G11:G42"/>
    </sheetView>
  </sheetViews>
  <sheetFormatPr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9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</cols>
  <sheetData>
    <row r="1" spans="1:26" x14ac:dyDescent="0.25">
      <c r="A1" s="3"/>
      <c r="B1" s="5" t="s">
        <v>26</v>
      </c>
      <c r="C1" s="3"/>
      <c r="D1" s="3"/>
      <c r="E1" s="5" t="s">
        <v>23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30</v>
      </c>
      <c r="C2" s="3"/>
      <c r="D2" s="3"/>
      <c r="E2" s="5" t="s">
        <v>21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29</v>
      </c>
      <c r="C3" s="3"/>
      <c r="D3" s="3"/>
      <c r="E3" s="5" t="s">
        <v>66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125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76</v>
      </c>
      <c r="B8" s="164" t="s">
        <v>77</v>
      </c>
      <c r="C8" s="164" t="s">
        <v>78</v>
      </c>
      <c r="D8" s="164" t="s">
        <v>79</v>
      </c>
      <c r="E8" s="164" t="s">
        <v>80</v>
      </c>
      <c r="F8" s="164" t="s">
        <v>81</v>
      </c>
      <c r="G8" s="164" t="s">
        <v>82</v>
      </c>
      <c r="H8" s="164" t="s">
        <v>58</v>
      </c>
      <c r="I8" s="164" t="s">
        <v>83</v>
      </c>
      <c r="J8" s="164"/>
      <c r="K8" s="164"/>
      <c r="L8" s="164"/>
      <c r="M8" s="164"/>
      <c r="N8" s="164"/>
      <c r="O8" s="164"/>
      <c r="P8" s="164" t="s">
        <v>84</v>
      </c>
      <c r="Q8" s="161"/>
      <c r="R8" s="161"/>
      <c r="S8" s="164" t="s">
        <v>85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68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69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86</v>
      </c>
      <c r="C11" s="172" t="s">
        <v>95</v>
      </c>
      <c r="D11" s="168" t="s">
        <v>96</v>
      </c>
      <c r="E11" s="168" t="s">
        <v>89</v>
      </c>
      <c r="F11" s="169">
        <v>7.2720000000000002</v>
      </c>
      <c r="G11" s="170"/>
      <c r="H11" s="170"/>
      <c r="I11" s="170">
        <f>ROUND(F11*(G11+H11),2)</f>
        <v>0</v>
      </c>
      <c r="J11" s="168">
        <f>ROUND(F11*(N11),2)</f>
        <v>26.03</v>
      </c>
      <c r="K11" s="1">
        <f>ROUND(F11*(O11),2)</f>
        <v>0</v>
      </c>
      <c r="L11" s="1">
        <f>ROUND(F11*(G11),2)</f>
        <v>0</v>
      </c>
      <c r="M11" s="1"/>
      <c r="N11" s="1">
        <v>3.58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86</v>
      </c>
      <c r="C12" s="172" t="s">
        <v>97</v>
      </c>
      <c r="D12" s="168" t="s">
        <v>98</v>
      </c>
      <c r="E12" s="168" t="s">
        <v>89</v>
      </c>
      <c r="F12" s="169">
        <v>7.2720000000000002</v>
      </c>
      <c r="G12" s="170"/>
      <c r="H12" s="170"/>
      <c r="I12" s="170">
        <f>ROUND(F12*(G12+H12),2)</f>
        <v>0</v>
      </c>
      <c r="J12" s="168">
        <f>ROUND(F12*(N12),2)</f>
        <v>5.45</v>
      </c>
      <c r="K12" s="1">
        <f>ROUND(F12*(O12),2)</f>
        <v>0</v>
      </c>
      <c r="L12" s="1">
        <f>ROUND(F12*(G12),2)</f>
        <v>0</v>
      </c>
      <c r="M12" s="1"/>
      <c r="N12" s="1">
        <v>0.75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86</v>
      </c>
      <c r="C13" s="172" t="s">
        <v>130</v>
      </c>
      <c r="D13" s="168" t="s">
        <v>131</v>
      </c>
      <c r="E13" s="168" t="s">
        <v>89</v>
      </c>
      <c r="F13" s="169">
        <v>7.2720000000000002</v>
      </c>
      <c r="G13" s="170"/>
      <c r="H13" s="170"/>
      <c r="I13" s="170">
        <f>ROUND(F13*(G13+H13),2)</f>
        <v>0</v>
      </c>
      <c r="J13" s="168">
        <f>ROUND(F13*(N13),2)</f>
        <v>168.86</v>
      </c>
      <c r="K13" s="1">
        <f>ROUND(F13*(O13),2)</f>
        <v>0</v>
      </c>
      <c r="L13" s="1">
        <f>ROUND(F13*(G13),2)</f>
        <v>0</v>
      </c>
      <c r="M13" s="1"/>
      <c r="N13" s="1">
        <v>23.22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86</v>
      </c>
      <c r="C14" s="172" t="s">
        <v>132</v>
      </c>
      <c r="D14" s="168" t="s">
        <v>133</v>
      </c>
      <c r="E14" s="168" t="s">
        <v>89</v>
      </c>
      <c r="F14" s="169">
        <v>3.6360000000000001</v>
      </c>
      <c r="G14" s="170"/>
      <c r="H14" s="170"/>
      <c r="I14" s="170">
        <f>ROUND(F14*(G14+H14),2)</f>
        <v>0</v>
      </c>
      <c r="J14" s="168">
        <f>ROUND(F14*(N14),2)</f>
        <v>23.85</v>
      </c>
      <c r="K14" s="1">
        <f>ROUND(F14*(O14),2)</f>
        <v>0</v>
      </c>
      <c r="L14" s="1">
        <f>ROUND(F14*(G14),2)</f>
        <v>0</v>
      </c>
      <c r="M14" s="1"/>
      <c r="N14" s="1">
        <v>6.5600000000000005</v>
      </c>
      <c r="O14" s="1"/>
      <c r="P14" s="167"/>
      <c r="Q14" s="173"/>
      <c r="R14" s="173"/>
      <c r="S14" s="167"/>
      <c r="Z14">
        <v>0</v>
      </c>
    </row>
    <row r="15" spans="1:26" x14ac:dyDescent="0.25">
      <c r="A15" s="156"/>
      <c r="B15" s="156"/>
      <c r="C15" s="156"/>
      <c r="D15" s="156" t="s">
        <v>69</v>
      </c>
      <c r="E15" s="156"/>
      <c r="F15" s="167"/>
      <c r="G15" s="159"/>
      <c r="H15" s="159">
        <f>ROUND((SUM(M10:M14))/1,2)</f>
        <v>0</v>
      </c>
      <c r="I15" s="159">
        <f>ROUND((SUM(I10:I14))/1,2)</f>
        <v>0</v>
      </c>
      <c r="J15" s="156"/>
      <c r="K15" s="156"/>
      <c r="L15" s="156">
        <f>ROUND((SUM(L10:L14))/1,2)</f>
        <v>0</v>
      </c>
      <c r="M15" s="156">
        <f>ROUND((SUM(M10:M14))/1,2)</f>
        <v>0</v>
      </c>
      <c r="N15" s="156"/>
      <c r="O15" s="156"/>
      <c r="P15" s="174">
        <f>ROUND((SUM(P10:P14))/1,2)</f>
        <v>0</v>
      </c>
      <c r="Q15" s="153"/>
      <c r="R15" s="153"/>
      <c r="S15" s="174">
        <f>ROUND((SUM(S10:S14))/1,2)</f>
        <v>0</v>
      </c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"/>
      <c r="C16" s="1"/>
      <c r="D16" s="1"/>
      <c r="E16" s="1"/>
      <c r="F16" s="163"/>
      <c r="G16" s="149"/>
      <c r="H16" s="149"/>
      <c r="I16" s="149"/>
      <c r="J16" s="1"/>
      <c r="K16" s="1"/>
      <c r="L16" s="1"/>
      <c r="M16" s="1"/>
      <c r="N16" s="1"/>
      <c r="O16" s="1"/>
      <c r="P16" s="1"/>
      <c r="S16" s="1"/>
    </row>
    <row r="17" spans="1:26" x14ac:dyDescent="0.25">
      <c r="A17" s="156"/>
      <c r="B17" s="156"/>
      <c r="C17" s="156"/>
      <c r="D17" s="156" t="s">
        <v>70</v>
      </c>
      <c r="E17" s="156"/>
      <c r="F17" s="167"/>
      <c r="G17" s="157"/>
      <c r="H17" s="157"/>
      <c r="I17" s="157"/>
      <c r="J17" s="156"/>
      <c r="K17" s="156"/>
      <c r="L17" s="156"/>
      <c r="M17" s="156"/>
      <c r="N17" s="156"/>
      <c r="O17" s="156"/>
      <c r="P17" s="156"/>
      <c r="Q17" s="153"/>
      <c r="R17" s="153"/>
      <c r="S17" s="156"/>
      <c r="T17" s="153"/>
      <c r="U17" s="153"/>
      <c r="V17" s="153"/>
      <c r="W17" s="153"/>
      <c r="X17" s="153"/>
      <c r="Y17" s="153"/>
      <c r="Z17" s="153"/>
    </row>
    <row r="18" spans="1:26" ht="24.95" customHeight="1" x14ac:dyDescent="0.25">
      <c r="A18" s="171"/>
      <c r="B18" s="168" t="s">
        <v>99</v>
      </c>
      <c r="C18" s="172" t="s">
        <v>134</v>
      </c>
      <c r="D18" s="168" t="s">
        <v>135</v>
      </c>
      <c r="E18" s="168" t="s">
        <v>89</v>
      </c>
      <c r="F18" s="169">
        <v>0.80800000000000016</v>
      </c>
      <c r="G18" s="170"/>
      <c r="H18" s="170"/>
      <c r="I18" s="170">
        <f>ROUND(F18*(G18+H18),2)</f>
        <v>0</v>
      </c>
      <c r="J18" s="168">
        <f>ROUND(F18*(N18),2)</f>
        <v>20.91</v>
      </c>
      <c r="K18" s="1">
        <f>ROUND(F18*(O18),2)</f>
        <v>0</v>
      </c>
      <c r="L18" s="1">
        <f>ROUND(F18*(G18),2)</f>
        <v>0</v>
      </c>
      <c r="M18" s="1"/>
      <c r="N18" s="1">
        <v>25.88</v>
      </c>
      <c r="O18" s="1"/>
      <c r="P18" s="167">
        <f>ROUND(F18*(R18),3)</f>
        <v>1.5669999999999999</v>
      </c>
      <c r="Q18" s="173"/>
      <c r="R18" s="173">
        <v>1.93971</v>
      </c>
      <c r="S18" s="167"/>
      <c r="Z18">
        <v>0</v>
      </c>
    </row>
    <row r="19" spans="1:26" ht="24.95" customHeight="1" x14ac:dyDescent="0.25">
      <c r="A19" s="171"/>
      <c r="B19" s="168" t="s">
        <v>110</v>
      </c>
      <c r="C19" s="172" t="s">
        <v>136</v>
      </c>
      <c r="D19" s="168" t="s">
        <v>137</v>
      </c>
      <c r="E19" s="168" t="s">
        <v>89</v>
      </c>
      <c r="F19" s="169">
        <v>6.6902399999999993</v>
      </c>
      <c r="G19" s="170"/>
      <c r="H19" s="170"/>
      <c r="I19" s="170">
        <f>ROUND(F19*(G19+H19),2)</f>
        <v>0</v>
      </c>
      <c r="J19" s="168">
        <f>ROUND(F19*(N19),2)</f>
        <v>510.13</v>
      </c>
      <c r="K19" s="1">
        <f>ROUND(F19*(O19),2)</f>
        <v>0</v>
      </c>
      <c r="L19" s="1">
        <f>ROUND(F19*(G19),2)</f>
        <v>0</v>
      </c>
      <c r="M19" s="1"/>
      <c r="N19" s="1">
        <v>76.25</v>
      </c>
      <c r="O19" s="1"/>
      <c r="P19" s="167">
        <f>ROUND(F19*(R19),3)</f>
        <v>15.909000000000001</v>
      </c>
      <c r="Q19" s="173"/>
      <c r="R19" s="173">
        <v>2.3778966129999999</v>
      </c>
      <c r="S19" s="167"/>
      <c r="Z19">
        <v>0</v>
      </c>
    </row>
    <row r="20" spans="1:26" x14ac:dyDescent="0.25">
      <c r="A20" s="156"/>
      <c r="B20" s="156"/>
      <c r="C20" s="156"/>
      <c r="D20" s="156" t="s">
        <v>70</v>
      </c>
      <c r="E20" s="156"/>
      <c r="F20" s="167"/>
      <c r="G20" s="159"/>
      <c r="H20" s="159">
        <f>ROUND((SUM(M17:M19))/1,2)</f>
        <v>0</v>
      </c>
      <c r="I20" s="159">
        <f>ROUND((SUM(I17:I19))/1,2)</f>
        <v>0</v>
      </c>
      <c r="J20" s="156"/>
      <c r="K20" s="156"/>
      <c r="L20" s="156">
        <f>ROUND((SUM(L17:L19))/1,2)</f>
        <v>0</v>
      </c>
      <c r="M20" s="156">
        <f>ROUND((SUM(M17:M19))/1,2)</f>
        <v>0</v>
      </c>
      <c r="N20" s="156"/>
      <c r="O20" s="156"/>
      <c r="P20" s="174">
        <f>ROUND((SUM(P17:P19))/1,2)</f>
        <v>17.48</v>
      </c>
      <c r="Q20" s="153"/>
      <c r="R20" s="153"/>
      <c r="S20" s="174">
        <f>ROUND((SUM(S17:S19))/1,2)</f>
        <v>0</v>
      </c>
      <c r="T20" s="153"/>
      <c r="U20" s="153"/>
      <c r="V20" s="153"/>
      <c r="W20" s="153"/>
      <c r="X20" s="153"/>
      <c r="Y20" s="153"/>
      <c r="Z20" s="153"/>
    </row>
    <row r="21" spans="1:26" x14ac:dyDescent="0.25">
      <c r="A21" s="1"/>
      <c r="B21" s="1"/>
      <c r="C21" s="1"/>
      <c r="D21" s="1"/>
      <c r="E21" s="1"/>
      <c r="F21" s="163"/>
      <c r="G21" s="149"/>
      <c r="H21" s="149"/>
      <c r="I21" s="149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6"/>
      <c r="B22" s="156"/>
      <c r="C22" s="156"/>
      <c r="D22" s="156" t="s">
        <v>126</v>
      </c>
      <c r="E22" s="156"/>
      <c r="F22" s="167"/>
      <c r="G22" s="157"/>
      <c r="H22" s="157"/>
      <c r="I22" s="157"/>
      <c r="J22" s="156"/>
      <c r="K22" s="156"/>
      <c r="L22" s="156"/>
      <c r="M22" s="156"/>
      <c r="N22" s="156"/>
      <c r="O22" s="156"/>
      <c r="P22" s="156"/>
      <c r="Q22" s="153"/>
      <c r="R22" s="153"/>
      <c r="S22" s="156"/>
      <c r="T22" s="153"/>
      <c r="U22" s="153"/>
      <c r="V22" s="153"/>
      <c r="W22" s="153"/>
      <c r="X22" s="153"/>
      <c r="Y22" s="153"/>
      <c r="Z22" s="153"/>
    </row>
    <row r="23" spans="1:26" ht="24.95" customHeight="1" x14ac:dyDescent="0.25">
      <c r="A23" s="171"/>
      <c r="B23" s="168" t="s">
        <v>138</v>
      </c>
      <c r="C23" s="172" t="s">
        <v>139</v>
      </c>
      <c r="D23" s="168" t="s">
        <v>140</v>
      </c>
      <c r="E23" s="168" t="s">
        <v>94</v>
      </c>
      <c r="F23" s="169">
        <v>40.682799999999993</v>
      </c>
      <c r="G23" s="170"/>
      <c r="H23" s="170"/>
      <c r="I23" s="170">
        <f>ROUND(F23*(G23+H23),2)</f>
        <v>0</v>
      </c>
      <c r="J23" s="168">
        <f>ROUND(F23*(N23),2)</f>
        <v>4820.91</v>
      </c>
      <c r="K23" s="1">
        <f>ROUND(F23*(O23),2)</f>
        <v>0</v>
      </c>
      <c r="L23" s="1">
        <f>ROUND(F23*(G23),2)</f>
        <v>0</v>
      </c>
      <c r="M23" s="1"/>
      <c r="N23" s="1">
        <v>118.5</v>
      </c>
      <c r="O23" s="1"/>
      <c r="P23" s="167">
        <f>ROUND(F23*(R23),3)</f>
        <v>18.675999999999998</v>
      </c>
      <c r="Q23" s="173"/>
      <c r="R23" s="173">
        <v>0.45906000000000002</v>
      </c>
      <c r="S23" s="167"/>
      <c r="Z23">
        <v>0</v>
      </c>
    </row>
    <row r="24" spans="1:26" ht="24.95" customHeight="1" x14ac:dyDescent="0.25">
      <c r="A24" s="171"/>
      <c r="B24" s="168" t="s">
        <v>110</v>
      </c>
      <c r="C24" s="172" t="s">
        <v>141</v>
      </c>
      <c r="D24" s="168" t="s">
        <v>142</v>
      </c>
      <c r="E24" s="168" t="s">
        <v>124</v>
      </c>
      <c r="F24" s="169">
        <v>0.56620599999999999</v>
      </c>
      <c r="G24" s="170"/>
      <c r="H24" s="170"/>
      <c r="I24" s="170">
        <f>ROUND(F24*(G24+H24),2)</f>
        <v>0</v>
      </c>
      <c r="J24" s="168">
        <f>ROUND(F24*(N24),2)</f>
        <v>325.45</v>
      </c>
      <c r="K24" s="1">
        <f>ROUND(F24*(O24),2)</f>
        <v>0</v>
      </c>
      <c r="L24" s="1">
        <f>ROUND(F24*(G24),2)</f>
        <v>0</v>
      </c>
      <c r="M24" s="1"/>
      <c r="N24" s="1">
        <v>574.79</v>
      </c>
      <c r="O24" s="1"/>
      <c r="P24" s="167">
        <f>ROUND(F24*(R24),3)</f>
        <v>0.56699999999999995</v>
      </c>
      <c r="Q24" s="173"/>
      <c r="R24" s="173">
        <v>1.002</v>
      </c>
      <c r="S24" s="167"/>
      <c r="Z24">
        <v>0</v>
      </c>
    </row>
    <row r="25" spans="1:26" x14ac:dyDescent="0.25">
      <c r="A25" s="156"/>
      <c r="B25" s="156"/>
      <c r="C25" s="156"/>
      <c r="D25" s="156" t="s">
        <v>126</v>
      </c>
      <c r="E25" s="156"/>
      <c r="F25" s="167"/>
      <c r="G25" s="159"/>
      <c r="H25" s="159">
        <f>ROUND((SUM(M22:M24))/1,2)</f>
        <v>0</v>
      </c>
      <c r="I25" s="159">
        <f>ROUND((SUM(I22:I24))/1,2)</f>
        <v>0</v>
      </c>
      <c r="J25" s="156"/>
      <c r="K25" s="156"/>
      <c r="L25" s="156">
        <f>ROUND((SUM(L22:L24))/1,2)</f>
        <v>0</v>
      </c>
      <c r="M25" s="156">
        <f>ROUND((SUM(M22:M24))/1,2)</f>
        <v>0</v>
      </c>
      <c r="N25" s="156"/>
      <c r="O25" s="156"/>
      <c r="P25" s="174">
        <f>ROUND((SUM(P22:P24))/1,2)</f>
        <v>19.239999999999998</v>
      </c>
      <c r="Q25" s="153"/>
      <c r="R25" s="153"/>
      <c r="S25" s="174">
        <f>ROUND((SUM(S22:S24))/1,2)</f>
        <v>0</v>
      </c>
      <c r="T25" s="153"/>
      <c r="U25" s="153"/>
      <c r="V25" s="153"/>
      <c r="W25" s="153"/>
      <c r="X25" s="153"/>
      <c r="Y25" s="153"/>
      <c r="Z25" s="153"/>
    </row>
    <row r="26" spans="1:26" x14ac:dyDescent="0.25">
      <c r="A26" s="1"/>
      <c r="B26" s="1"/>
      <c r="C26" s="1"/>
      <c r="D26" s="1"/>
      <c r="E26" s="1"/>
      <c r="F26" s="163"/>
      <c r="G26" s="149"/>
      <c r="H26" s="149"/>
      <c r="I26" s="149"/>
      <c r="J26" s="1"/>
      <c r="K26" s="1"/>
      <c r="L26" s="1"/>
      <c r="M26" s="1"/>
      <c r="N26" s="1"/>
      <c r="O26" s="1"/>
      <c r="P26" s="1"/>
      <c r="S26" s="1"/>
    </row>
    <row r="27" spans="1:26" x14ac:dyDescent="0.25">
      <c r="A27" s="156"/>
      <c r="B27" s="156"/>
      <c r="C27" s="156"/>
      <c r="D27" s="156" t="s">
        <v>74</v>
      </c>
      <c r="E27" s="156"/>
      <c r="F27" s="167"/>
      <c r="G27" s="157"/>
      <c r="H27" s="157"/>
      <c r="I27" s="157"/>
      <c r="J27" s="156"/>
      <c r="K27" s="156"/>
      <c r="L27" s="156"/>
      <c r="M27" s="156"/>
      <c r="N27" s="156"/>
      <c r="O27" s="156"/>
      <c r="P27" s="156"/>
      <c r="Q27" s="153"/>
      <c r="R27" s="153"/>
      <c r="S27" s="156"/>
      <c r="T27" s="153"/>
      <c r="U27" s="153"/>
      <c r="V27" s="153"/>
      <c r="W27" s="153"/>
      <c r="X27" s="153"/>
      <c r="Y27" s="153"/>
      <c r="Z27" s="153"/>
    </row>
    <row r="28" spans="1:26" ht="24.95" customHeight="1" x14ac:dyDescent="0.25">
      <c r="A28" s="171"/>
      <c r="B28" s="168" t="s">
        <v>138</v>
      </c>
      <c r="C28" s="172" t="s">
        <v>143</v>
      </c>
      <c r="D28" s="168" t="s">
        <v>144</v>
      </c>
      <c r="E28" s="168" t="s">
        <v>124</v>
      </c>
      <c r="F28" s="169">
        <v>36.719169296157112</v>
      </c>
      <c r="G28" s="170"/>
      <c r="H28" s="170"/>
      <c r="I28" s="170">
        <f>ROUND(F28*(G28+H28),2)</f>
        <v>0</v>
      </c>
      <c r="J28" s="168">
        <f>ROUND(F28*(N28),2)</f>
        <v>638.91</v>
      </c>
      <c r="K28" s="1">
        <f>ROUND(F28*(O28),2)</f>
        <v>0</v>
      </c>
      <c r="L28" s="1">
        <f>ROUND(F28*(G28),2)</f>
        <v>0</v>
      </c>
      <c r="M28" s="1"/>
      <c r="N28" s="1">
        <v>17.399999999999999</v>
      </c>
      <c r="O28" s="1"/>
      <c r="P28" s="167"/>
      <c r="Q28" s="173"/>
      <c r="R28" s="173"/>
      <c r="S28" s="167"/>
      <c r="Z28">
        <v>0</v>
      </c>
    </row>
    <row r="29" spans="1:26" x14ac:dyDescent="0.25">
      <c r="A29" s="156"/>
      <c r="B29" s="156"/>
      <c r="C29" s="156"/>
      <c r="D29" s="156" t="s">
        <v>74</v>
      </c>
      <c r="E29" s="156"/>
      <c r="F29" s="167"/>
      <c r="G29" s="159"/>
      <c r="H29" s="159">
        <f>ROUND((SUM(M27:M28))/1,2)</f>
        <v>0</v>
      </c>
      <c r="I29" s="159">
        <f>ROUND((SUM(I27:I28))/1,2)</f>
        <v>0</v>
      </c>
      <c r="J29" s="156"/>
      <c r="K29" s="156"/>
      <c r="L29" s="156">
        <f>ROUND((SUM(L27:L28))/1,2)</f>
        <v>0</v>
      </c>
      <c r="M29" s="156">
        <f>ROUND((SUM(M27:M28))/1,2)</f>
        <v>0</v>
      </c>
      <c r="N29" s="156"/>
      <c r="O29" s="156"/>
      <c r="P29" s="174">
        <f>ROUND((SUM(P27:P28))/1,2)</f>
        <v>0</v>
      </c>
      <c r="Q29" s="153"/>
      <c r="R29" s="153"/>
      <c r="S29" s="174">
        <f>ROUND((SUM(S27:S28))/1,2)</f>
        <v>0</v>
      </c>
      <c r="T29" s="153"/>
      <c r="U29" s="153"/>
      <c r="V29" s="153"/>
      <c r="W29" s="153"/>
      <c r="X29" s="153"/>
      <c r="Y29" s="153"/>
      <c r="Z29" s="153"/>
    </row>
    <row r="30" spans="1:26" x14ac:dyDescent="0.25">
      <c r="A30" s="1"/>
      <c r="B30" s="1"/>
      <c r="C30" s="1"/>
      <c r="D30" s="1"/>
      <c r="E30" s="1"/>
      <c r="F30" s="163"/>
      <c r="G30" s="149"/>
      <c r="H30" s="149"/>
      <c r="I30" s="149"/>
      <c r="J30" s="1"/>
      <c r="K30" s="1"/>
      <c r="L30" s="1"/>
      <c r="M30" s="1"/>
      <c r="N30" s="1"/>
      <c r="O30" s="1"/>
      <c r="P30" s="1"/>
      <c r="S30" s="1"/>
    </row>
    <row r="31" spans="1:26" x14ac:dyDescent="0.25">
      <c r="A31" s="156"/>
      <c r="B31" s="156"/>
      <c r="C31" s="156"/>
      <c r="D31" s="2" t="s">
        <v>68</v>
      </c>
      <c r="E31" s="156"/>
      <c r="F31" s="167"/>
      <c r="G31" s="159"/>
      <c r="H31" s="159">
        <f>ROUND((SUM(M9:M30))/2,2)</f>
        <v>0</v>
      </c>
      <c r="I31" s="159">
        <f>ROUND((SUM(I9:I30))/2,2)</f>
        <v>0</v>
      </c>
      <c r="J31" s="157"/>
      <c r="K31" s="156"/>
      <c r="L31" s="157">
        <f>ROUND((SUM(L9:L30))/2,2)</f>
        <v>0</v>
      </c>
      <c r="M31" s="157">
        <f>ROUND((SUM(M9:M30))/2,2)</f>
        <v>0</v>
      </c>
      <c r="N31" s="156"/>
      <c r="O31" s="156"/>
      <c r="P31" s="174">
        <f>ROUND((SUM(P9:P30))/2,2)</f>
        <v>36.72</v>
      </c>
      <c r="S31" s="174">
        <f>ROUND((SUM(S9:S30))/2,2)</f>
        <v>0</v>
      </c>
    </row>
    <row r="32" spans="1:26" x14ac:dyDescent="0.25">
      <c r="A32" s="1"/>
      <c r="B32" s="1"/>
      <c r="C32" s="1"/>
      <c r="D32" s="1"/>
      <c r="E32" s="1"/>
      <c r="F32" s="163"/>
      <c r="G32" s="149"/>
      <c r="H32" s="149"/>
      <c r="I32" s="149"/>
      <c r="J32" s="1"/>
      <c r="K32" s="1"/>
      <c r="L32" s="1"/>
      <c r="M32" s="1"/>
      <c r="N32" s="1"/>
      <c r="O32" s="1"/>
      <c r="P32" s="1"/>
      <c r="S32" s="1"/>
    </row>
    <row r="33" spans="1:26" x14ac:dyDescent="0.25">
      <c r="A33" s="156"/>
      <c r="B33" s="156"/>
      <c r="C33" s="156"/>
      <c r="D33" s="2" t="s">
        <v>127</v>
      </c>
      <c r="E33" s="156"/>
      <c r="F33" s="167"/>
      <c r="G33" s="157"/>
      <c r="H33" s="157"/>
      <c r="I33" s="157"/>
      <c r="J33" s="156"/>
      <c r="K33" s="156"/>
      <c r="L33" s="156"/>
      <c r="M33" s="156"/>
      <c r="N33" s="156"/>
      <c r="O33" s="156"/>
      <c r="P33" s="156"/>
      <c r="Q33" s="153"/>
      <c r="R33" s="153"/>
      <c r="S33" s="156"/>
      <c r="T33" s="153"/>
      <c r="U33" s="153"/>
      <c r="V33" s="153"/>
      <c r="W33" s="153"/>
      <c r="X33" s="153"/>
      <c r="Y33" s="153"/>
      <c r="Z33" s="153"/>
    </row>
    <row r="34" spans="1:26" x14ac:dyDescent="0.25">
      <c r="A34" s="156"/>
      <c r="B34" s="156"/>
      <c r="C34" s="156"/>
      <c r="D34" s="156" t="s">
        <v>128</v>
      </c>
      <c r="E34" s="156"/>
      <c r="F34" s="167"/>
      <c r="G34" s="157"/>
      <c r="H34" s="157"/>
      <c r="I34" s="157"/>
      <c r="J34" s="156"/>
      <c r="K34" s="156"/>
      <c r="L34" s="156"/>
      <c r="M34" s="156"/>
      <c r="N34" s="156"/>
      <c r="O34" s="156"/>
      <c r="P34" s="156"/>
      <c r="Q34" s="153"/>
      <c r="R34" s="153"/>
      <c r="S34" s="156"/>
      <c r="T34" s="153"/>
      <c r="U34" s="153"/>
      <c r="V34" s="153"/>
      <c r="W34" s="153"/>
      <c r="X34" s="153"/>
      <c r="Y34" s="153"/>
      <c r="Z34" s="153"/>
    </row>
    <row r="35" spans="1:26" ht="24.95" customHeight="1" x14ac:dyDescent="0.25">
      <c r="A35" s="171"/>
      <c r="B35" s="168" t="s">
        <v>145</v>
      </c>
      <c r="C35" s="172" t="s">
        <v>146</v>
      </c>
      <c r="D35" s="168" t="s">
        <v>147</v>
      </c>
      <c r="E35" s="168" t="s">
        <v>94</v>
      </c>
      <c r="F35" s="169">
        <v>5.8579999999999997</v>
      </c>
      <c r="G35" s="170"/>
      <c r="H35" s="170"/>
      <c r="I35" s="170">
        <f>ROUND(F35*(G35+H35),2)</f>
        <v>0</v>
      </c>
      <c r="J35" s="168">
        <f>ROUND(F35*(N35),2)</f>
        <v>77.5</v>
      </c>
      <c r="K35" s="1">
        <f>ROUND(F35*(O35),2)</f>
        <v>0</v>
      </c>
      <c r="L35" s="1">
        <f>ROUND(F35*(G35),2)</f>
        <v>0</v>
      </c>
      <c r="M35" s="1"/>
      <c r="N35" s="1">
        <v>13.23</v>
      </c>
      <c r="O35" s="1"/>
      <c r="P35" s="167">
        <f>ROUND(F35*(R35),3)</f>
        <v>1.2E-2</v>
      </c>
      <c r="Q35" s="173"/>
      <c r="R35" s="173">
        <v>2E-3</v>
      </c>
      <c r="S35" s="167"/>
      <c r="Z35">
        <v>0</v>
      </c>
    </row>
    <row r="36" spans="1:26" ht="24.95" customHeight="1" x14ac:dyDescent="0.25">
      <c r="A36" s="171"/>
      <c r="B36" s="168" t="s">
        <v>145</v>
      </c>
      <c r="C36" s="172" t="s">
        <v>148</v>
      </c>
      <c r="D36" s="168" t="s">
        <v>149</v>
      </c>
      <c r="E36" s="168" t="s">
        <v>124</v>
      </c>
      <c r="F36" s="169">
        <v>1.1715999999999999E-2</v>
      </c>
      <c r="G36" s="170"/>
      <c r="H36" s="170"/>
      <c r="I36" s="170">
        <f>ROUND(F36*(G36+H36),2)</f>
        <v>0</v>
      </c>
      <c r="J36" s="168">
        <f>ROUND(F36*(N36),2)</f>
        <v>0.32</v>
      </c>
      <c r="K36" s="1">
        <f>ROUND(F36*(O36),2)</f>
        <v>0</v>
      </c>
      <c r="L36" s="1">
        <f>ROUND(F36*(G36),2)</f>
        <v>0</v>
      </c>
      <c r="M36" s="1"/>
      <c r="N36" s="1">
        <v>27.26</v>
      </c>
      <c r="O36" s="1"/>
      <c r="P36" s="167"/>
      <c r="Q36" s="173"/>
      <c r="R36" s="173"/>
      <c r="S36" s="167"/>
      <c r="Z36">
        <v>0</v>
      </c>
    </row>
    <row r="37" spans="1:26" x14ac:dyDescent="0.25">
      <c r="A37" s="156"/>
      <c r="B37" s="156"/>
      <c r="C37" s="156"/>
      <c r="D37" s="156" t="s">
        <v>128</v>
      </c>
      <c r="E37" s="156"/>
      <c r="F37" s="167"/>
      <c r="G37" s="159"/>
      <c r="H37" s="159">
        <f>ROUND((SUM(M34:M36))/1,2)</f>
        <v>0</v>
      </c>
      <c r="I37" s="159">
        <f>ROUND((SUM(I34:I36))/1,2)</f>
        <v>0</v>
      </c>
      <c r="J37" s="156"/>
      <c r="K37" s="156"/>
      <c r="L37" s="156">
        <f>ROUND((SUM(L34:L36))/1,2)</f>
        <v>0</v>
      </c>
      <c r="M37" s="156">
        <f>ROUND((SUM(M34:M36))/1,2)</f>
        <v>0</v>
      </c>
      <c r="N37" s="156"/>
      <c r="O37" s="156"/>
      <c r="P37" s="174">
        <f>ROUND((SUM(P34:P36))/1,2)</f>
        <v>0.01</v>
      </c>
      <c r="Q37" s="153"/>
      <c r="R37" s="153"/>
      <c r="S37" s="174">
        <f>ROUND((SUM(S34:S36))/1,2)</f>
        <v>0</v>
      </c>
      <c r="T37" s="153"/>
      <c r="U37" s="153"/>
      <c r="V37" s="153"/>
      <c r="W37" s="153"/>
      <c r="X37" s="153"/>
      <c r="Y37" s="153"/>
      <c r="Z37" s="153"/>
    </row>
    <row r="38" spans="1:26" x14ac:dyDescent="0.25">
      <c r="A38" s="1"/>
      <c r="B38" s="1"/>
      <c r="C38" s="1"/>
      <c r="D38" s="1"/>
      <c r="E38" s="1"/>
      <c r="F38" s="163"/>
      <c r="G38" s="149"/>
      <c r="H38" s="149"/>
      <c r="I38" s="149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6"/>
      <c r="B39" s="156"/>
      <c r="C39" s="156"/>
      <c r="D39" s="156" t="s">
        <v>129</v>
      </c>
      <c r="E39" s="156"/>
      <c r="F39" s="167"/>
      <c r="G39" s="157"/>
      <c r="H39" s="157"/>
      <c r="I39" s="157"/>
      <c r="J39" s="156"/>
      <c r="K39" s="156"/>
      <c r="L39" s="156"/>
      <c r="M39" s="156"/>
      <c r="N39" s="156"/>
      <c r="O39" s="156"/>
      <c r="P39" s="156"/>
      <c r="Q39" s="153"/>
      <c r="R39" s="153"/>
      <c r="S39" s="156"/>
      <c r="T39" s="153"/>
      <c r="U39" s="153"/>
      <c r="V39" s="153"/>
      <c r="W39" s="153"/>
      <c r="X39" s="153"/>
      <c r="Y39" s="153"/>
      <c r="Z39" s="153"/>
    </row>
    <row r="40" spans="1:26" ht="50.1" customHeight="1" x14ac:dyDescent="0.25">
      <c r="A40" s="171"/>
      <c r="B40" s="168" t="s">
        <v>150</v>
      </c>
      <c r="C40" s="172" t="s">
        <v>151</v>
      </c>
      <c r="D40" s="168" t="s">
        <v>152</v>
      </c>
      <c r="E40" s="168" t="s">
        <v>153</v>
      </c>
      <c r="F40" s="169">
        <v>1</v>
      </c>
      <c r="G40" s="170"/>
      <c r="H40" s="170"/>
      <c r="I40" s="170">
        <f>ROUND(F40*(G40+H40),2)</f>
        <v>0</v>
      </c>
      <c r="J40" s="168">
        <f>ROUND(F40*(N40),2)</f>
        <v>6540</v>
      </c>
      <c r="K40" s="1">
        <f>ROUND(F40*(O40),2)</f>
        <v>0</v>
      </c>
      <c r="L40" s="1">
        <f>ROUND(F40*(G40),2)</f>
        <v>0</v>
      </c>
      <c r="M40" s="1"/>
      <c r="N40" s="1">
        <v>6540</v>
      </c>
      <c r="O40" s="1"/>
      <c r="P40" s="167"/>
      <c r="Q40" s="173"/>
      <c r="R40" s="173"/>
      <c r="S40" s="167"/>
      <c r="Z40">
        <v>0</v>
      </c>
    </row>
    <row r="41" spans="1:26" ht="50.1" customHeight="1" x14ac:dyDescent="0.25">
      <c r="A41" s="171"/>
      <c r="B41" s="168" t="s">
        <v>150</v>
      </c>
      <c r="C41" s="172" t="s">
        <v>154</v>
      </c>
      <c r="D41" s="168" t="s">
        <v>155</v>
      </c>
      <c r="E41" s="168" t="s">
        <v>153</v>
      </c>
      <c r="F41" s="169">
        <v>1</v>
      </c>
      <c r="G41" s="170"/>
      <c r="H41" s="170"/>
      <c r="I41" s="170">
        <f>ROUND(F41*(G41+H41),2)</f>
        <v>0</v>
      </c>
      <c r="J41" s="168">
        <f>ROUND(F41*(N41),2)</f>
        <v>452</v>
      </c>
      <c r="K41" s="1">
        <f>ROUND(F41*(O41),2)</f>
        <v>0</v>
      </c>
      <c r="L41" s="1">
        <f>ROUND(F41*(G41),2)</f>
        <v>0</v>
      </c>
      <c r="M41" s="1"/>
      <c r="N41" s="1">
        <v>452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156</v>
      </c>
      <c r="C42" s="172" t="s">
        <v>157</v>
      </c>
      <c r="D42" s="168" t="s">
        <v>158</v>
      </c>
      <c r="E42" s="178">
        <v>1</v>
      </c>
      <c r="F42" s="169">
        <v>0.01</v>
      </c>
      <c r="G42" s="170"/>
      <c r="H42" s="170"/>
      <c r="I42" s="170">
        <f>ROUND(F42*(G42+H42),2)</f>
        <v>0</v>
      </c>
      <c r="J42" s="168">
        <f>ROUND(F42*(N42),2)</f>
        <v>69.92</v>
      </c>
      <c r="K42" s="1">
        <f>ROUND(F42*(O42),2)</f>
        <v>0</v>
      </c>
      <c r="L42" s="1">
        <f>ROUND(F42*(G42),2)</f>
        <v>0</v>
      </c>
      <c r="M42" s="1"/>
      <c r="N42" s="1">
        <v>6992</v>
      </c>
      <c r="O42" s="1"/>
      <c r="P42" s="167"/>
      <c r="Q42" s="173"/>
      <c r="R42" s="173"/>
      <c r="S42" s="167"/>
      <c r="Z42">
        <v>0</v>
      </c>
    </row>
    <row r="43" spans="1:26" x14ac:dyDescent="0.25">
      <c r="A43" s="156"/>
      <c r="B43" s="156"/>
      <c r="C43" s="156"/>
      <c r="D43" s="156" t="s">
        <v>129</v>
      </c>
      <c r="E43" s="156"/>
      <c r="F43" s="167"/>
      <c r="G43" s="159"/>
      <c r="H43" s="159"/>
      <c r="I43" s="159">
        <f>ROUND((SUM(I39:I42))/1,2)</f>
        <v>0</v>
      </c>
      <c r="J43" s="156"/>
      <c r="K43" s="156"/>
      <c r="L43" s="156">
        <f>ROUND((SUM(L39:L42))/1,2)</f>
        <v>0</v>
      </c>
      <c r="M43" s="156">
        <f>ROUND((SUM(M39:M42))/1,2)</f>
        <v>0</v>
      </c>
      <c r="N43" s="156"/>
      <c r="O43" s="156"/>
      <c r="P43" s="174">
        <f>ROUND((SUM(P39:P42))/1,2)</f>
        <v>0</v>
      </c>
      <c r="S43" s="167">
        <f>ROUND((SUM(S39:S42))/1,2)</f>
        <v>0</v>
      </c>
    </row>
    <row r="44" spans="1:26" x14ac:dyDescent="0.25">
      <c r="A44" s="1"/>
      <c r="B44" s="1"/>
      <c r="C44" s="1"/>
      <c r="D44" s="1"/>
      <c r="E44" s="1"/>
      <c r="F44" s="163"/>
      <c r="G44" s="149"/>
      <c r="H44" s="149"/>
      <c r="I44" s="149"/>
      <c r="J44" s="1"/>
      <c r="K44" s="1"/>
      <c r="L44" s="1"/>
      <c r="M44" s="1"/>
      <c r="N44" s="1"/>
      <c r="O44" s="1"/>
      <c r="P44" s="1"/>
      <c r="S44" s="1"/>
    </row>
    <row r="45" spans="1:26" x14ac:dyDescent="0.25">
      <c r="A45" s="156"/>
      <c r="B45" s="156"/>
      <c r="C45" s="156"/>
      <c r="D45" s="2" t="s">
        <v>127</v>
      </c>
      <c r="E45" s="156"/>
      <c r="F45" s="167"/>
      <c r="G45" s="159"/>
      <c r="H45" s="159"/>
      <c r="I45" s="159">
        <f>ROUND((SUM(I33:I44))/2,2)</f>
        <v>0</v>
      </c>
      <c r="J45" s="156"/>
      <c r="K45" s="156"/>
      <c r="L45" s="156">
        <f>ROUND((SUM(L33:L44))/2,2)</f>
        <v>0</v>
      </c>
      <c r="M45" s="156">
        <f>ROUND((SUM(M33:M44))/2,2)</f>
        <v>0</v>
      </c>
      <c r="N45" s="156"/>
      <c r="O45" s="156"/>
      <c r="P45" s="174">
        <f>ROUND((SUM(P33:P44))/2,2)</f>
        <v>0.01</v>
      </c>
      <c r="S45" s="174">
        <f>ROUND((SUM(S33:S44))/2,2)</f>
        <v>0</v>
      </c>
    </row>
    <row r="46" spans="1:26" x14ac:dyDescent="0.25">
      <c r="A46" s="175"/>
      <c r="B46" s="175" t="s">
        <v>13</v>
      </c>
      <c r="C46" s="175"/>
      <c r="D46" s="175"/>
      <c r="E46" s="175"/>
      <c r="F46" s="176" t="s">
        <v>75</v>
      </c>
      <c r="G46" s="177"/>
      <c r="H46" s="177">
        <f>ROUND((SUM(M9:M45))/3,2)</f>
        <v>0</v>
      </c>
      <c r="I46" s="177">
        <f>ROUND((SUM(I9:I45))/3,2)</f>
        <v>0</v>
      </c>
      <c r="J46" s="175"/>
      <c r="K46" s="175">
        <f>ROUND((SUM(K9:K45)),2)</f>
        <v>0</v>
      </c>
      <c r="L46" s="175">
        <f>ROUND((SUM(L9:L45))/3,2)</f>
        <v>0</v>
      </c>
      <c r="M46" s="175">
        <f>ROUND((SUM(M9:M45))/3,2)</f>
        <v>0</v>
      </c>
      <c r="N46" s="175"/>
      <c r="O46" s="175"/>
      <c r="P46" s="193">
        <f>ROUND((SUM(P9:P45))/3,2)</f>
        <v>36.729999999999997</v>
      </c>
      <c r="S46" s="176">
        <f>ROUND((SUM(S9:S45))/3,2)</f>
        <v>0</v>
      </c>
      <c r="Z46">
        <f>(SUM(Z9:Z45))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Zberný dvor Sačurov / Východné opotenie z obojstranne pohľadových tvaroviek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workbookViewId="0"/>
  </sheetViews>
  <sheetFormatPr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19</v>
      </c>
      <c r="H2" s="16"/>
      <c r="I2" s="27"/>
      <c r="J2" s="31"/>
    </row>
    <row r="3" spans="1:23" ht="18" customHeight="1" x14ac:dyDescent="0.25">
      <c r="A3" s="11"/>
      <c r="B3" s="40" t="s">
        <v>159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21</v>
      </c>
      <c r="J4" s="32"/>
    </row>
    <row r="5" spans="1:23" ht="18" customHeight="1" thickBot="1" x14ac:dyDescent="0.3">
      <c r="A5" s="11"/>
      <c r="B5" s="45" t="s">
        <v>22</v>
      </c>
      <c r="C5" s="20"/>
      <c r="D5" s="17"/>
      <c r="E5" s="17"/>
      <c r="F5" s="46" t="s">
        <v>23</v>
      </c>
      <c r="G5" s="17"/>
      <c r="H5" s="17"/>
      <c r="I5" s="44" t="s">
        <v>24</v>
      </c>
      <c r="J5" s="47" t="s">
        <v>25</v>
      </c>
    </row>
    <row r="6" spans="1:23" ht="18" customHeight="1" thickTop="1" x14ac:dyDescent="0.25">
      <c r="A6" s="11"/>
      <c r="B6" s="56" t="s">
        <v>26</v>
      </c>
      <c r="C6" s="52"/>
      <c r="D6" s="53"/>
      <c r="E6" s="53"/>
      <c r="F6" s="53"/>
      <c r="G6" s="57" t="s">
        <v>27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28</v>
      </c>
      <c r="H7" s="18"/>
      <c r="I7" s="29"/>
      <c r="J7" s="50"/>
    </row>
    <row r="8" spans="1:23" ht="18" customHeight="1" x14ac:dyDescent="0.25">
      <c r="A8" s="11"/>
      <c r="B8" s="45" t="s">
        <v>29</v>
      </c>
      <c r="C8" s="20"/>
      <c r="D8" s="17"/>
      <c r="E8" s="17"/>
      <c r="F8" s="17"/>
      <c r="G8" s="46" t="s">
        <v>27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28</v>
      </c>
      <c r="H9" s="17"/>
      <c r="I9" s="28"/>
      <c r="J9" s="32"/>
    </row>
    <row r="10" spans="1:23" ht="18" customHeight="1" x14ac:dyDescent="0.25">
      <c r="A10" s="11"/>
      <c r="B10" s="45" t="s">
        <v>30</v>
      </c>
      <c r="C10" s="20"/>
      <c r="D10" s="17"/>
      <c r="E10" s="17"/>
      <c r="F10" s="17"/>
      <c r="G10" s="46" t="s">
        <v>27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28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31</v>
      </c>
      <c r="C15" s="92" t="s">
        <v>6</v>
      </c>
      <c r="D15" s="92" t="s">
        <v>57</v>
      </c>
      <c r="E15" s="93" t="s">
        <v>58</v>
      </c>
      <c r="F15" s="105" t="s">
        <v>59</v>
      </c>
      <c r="G15" s="59" t="s">
        <v>36</v>
      </c>
      <c r="H15" s="62" t="s">
        <v>37</v>
      </c>
      <c r="I15" s="27"/>
      <c r="J15" s="55"/>
    </row>
    <row r="16" spans="1:23" ht="18" customHeight="1" x14ac:dyDescent="0.25">
      <c r="A16" s="11"/>
      <c r="B16" s="94">
        <v>1</v>
      </c>
      <c r="C16" s="95" t="s">
        <v>32</v>
      </c>
      <c r="D16" s="96">
        <f>'Rekap 11582'!B15</f>
        <v>0</v>
      </c>
      <c r="E16" s="97">
        <f>'Rekap 11582'!C15</f>
        <v>0</v>
      </c>
      <c r="F16" s="106">
        <f>'Rekap 11582'!D15</f>
        <v>0</v>
      </c>
      <c r="G16" s="60">
        <v>6</v>
      </c>
      <c r="H16" s="115" t="s">
        <v>38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33</v>
      </c>
      <c r="D17" s="78">
        <f>'Rekap 11582'!B19</f>
        <v>0</v>
      </c>
      <c r="E17" s="76">
        <f>'Rekap 11582'!C19</f>
        <v>0</v>
      </c>
      <c r="F17" s="81">
        <f>'Rekap 11582'!D19</f>
        <v>0</v>
      </c>
      <c r="G17" s="61">
        <v>7</v>
      </c>
      <c r="H17" s="116" t="s">
        <v>39</v>
      </c>
      <c r="I17" s="129"/>
      <c r="J17" s="127">
        <f>'SO 11582'!Z46</f>
        <v>0</v>
      </c>
    </row>
    <row r="18" spans="1:26" ht="18" customHeight="1" x14ac:dyDescent="0.25">
      <c r="A18" s="11"/>
      <c r="B18" s="68">
        <v>3</v>
      </c>
      <c r="C18" s="72" t="s">
        <v>34</v>
      </c>
      <c r="D18" s="79"/>
      <c r="E18" s="77"/>
      <c r="F18" s="82"/>
      <c r="G18" s="61">
        <v>8</v>
      </c>
      <c r="H18" s="116" t="s">
        <v>40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35</v>
      </c>
      <c r="D20" s="80"/>
      <c r="E20" s="100"/>
      <c r="F20" s="107">
        <f>SUM(F16:F19)</f>
        <v>0</v>
      </c>
      <c r="G20" s="61">
        <v>10</v>
      </c>
      <c r="H20" s="116" t="s">
        <v>35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47</v>
      </c>
      <c r="C21" s="69" t="s">
        <v>7</v>
      </c>
      <c r="D21" s="75"/>
      <c r="E21" s="19"/>
      <c r="F21" s="98"/>
      <c r="G21" s="65" t="s">
        <v>53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48</v>
      </c>
      <c r="D22" s="87"/>
      <c r="E22" s="89" t="s">
        <v>51</v>
      </c>
      <c r="F22" s="81">
        <f>((F16*U22*0)+(F17*V22*0)+(F18*W22*0))/100</f>
        <v>0</v>
      </c>
      <c r="G22" s="60">
        <v>16</v>
      </c>
      <c r="H22" s="115" t="s">
        <v>54</v>
      </c>
      <c r="I22" s="130" t="s">
        <v>51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49</v>
      </c>
      <c r="D23" s="66"/>
      <c r="E23" s="89" t="s">
        <v>52</v>
      </c>
      <c r="F23" s="82">
        <f>((F16*U23*0)+(F17*V23*0)+(F18*W23*0))/100</f>
        <v>0</v>
      </c>
      <c r="G23" s="61">
        <v>17</v>
      </c>
      <c r="H23" s="116" t="s">
        <v>55</v>
      </c>
      <c r="I23" s="130" t="s">
        <v>51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50</v>
      </c>
      <c r="D24" s="66"/>
      <c r="E24" s="89" t="s">
        <v>51</v>
      </c>
      <c r="F24" s="82">
        <f>((F16*U24*0)+(F17*V24*0)+(F18*W24*0))/100</f>
        <v>0</v>
      </c>
      <c r="G24" s="61">
        <v>18</v>
      </c>
      <c r="H24" s="116" t="s">
        <v>56</v>
      </c>
      <c r="I24" s="130" t="s">
        <v>52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35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62</v>
      </c>
      <c r="D27" s="136"/>
      <c r="E27" s="102"/>
      <c r="F27" s="30"/>
      <c r="G27" s="109" t="s">
        <v>41</v>
      </c>
      <c r="H27" s="104" t="s">
        <v>42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43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44</v>
      </c>
      <c r="I29" s="123">
        <f>J28-SUM('SO 11582'!K9:'SO 11582'!K45)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45</v>
      </c>
      <c r="I30" s="89">
        <f>SUM('SO 11582'!K9:'SO 11582'!K45)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35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46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60</v>
      </c>
      <c r="E33" s="15"/>
      <c r="F33" s="103"/>
      <c r="G33" s="111">
        <v>26</v>
      </c>
      <c r="H33" s="142" t="s">
        <v>61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20</vt:i4>
      </vt:variant>
      <vt:variant>
        <vt:lpstr>Pomenované rozsahy</vt:lpstr>
      </vt:variant>
      <vt:variant>
        <vt:i4>12</vt:i4>
      </vt:variant>
    </vt:vector>
  </HeadingPairs>
  <TitlesOfParts>
    <vt:vector size="32" baseType="lpstr">
      <vt:lpstr>Rekapitulácia</vt:lpstr>
      <vt:lpstr>Krycí list stavby</vt:lpstr>
      <vt:lpstr>Kryci_list 11580</vt:lpstr>
      <vt:lpstr>Rekap 11580</vt:lpstr>
      <vt:lpstr>SO 11580</vt:lpstr>
      <vt:lpstr>Kryci_list 11581</vt:lpstr>
      <vt:lpstr>Rekap 11581</vt:lpstr>
      <vt:lpstr>SO 11581</vt:lpstr>
      <vt:lpstr>Kryci_list 11582</vt:lpstr>
      <vt:lpstr>Rekap 11582</vt:lpstr>
      <vt:lpstr>SO 11582</vt:lpstr>
      <vt:lpstr>Kryci_list 11929</vt:lpstr>
      <vt:lpstr>Rekap 11929</vt:lpstr>
      <vt:lpstr>SO 11929</vt:lpstr>
      <vt:lpstr>Kryci_list 11930</vt:lpstr>
      <vt:lpstr>Rekap 11930</vt:lpstr>
      <vt:lpstr>SO 11930</vt:lpstr>
      <vt:lpstr>Kryci_list 11931</vt:lpstr>
      <vt:lpstr>Rekap 11931</vt:lpstr>
      <vt:lpstr>SO 11931</vt:lpstr>
      <vt:lpstr>'Rekap 11580'!Názvy_tlače</vt:lpstr>
      <vt:lpstr>'Rekap 11581'!Názvy_tlače</vt:lpstr>
      <vt:lpstr>'Rekap 11582'!Názvy_tlače</vt:lpstr>
      <vt:lpstr>'Rekap 11929'!Názvy_tlače</vt:lpstr>
      <vt:lpstr>'Rekap 11930'!Názvy_tlače</vt:lpstr>
      <vt:lpstr>'Rekap 11931'!Názvy_tlače</vt:lpstr>
      <vt:lpstr>'SO 11580'!Názvy_tlače</vt:lpstr>
      <vt:lpstr>'SO 11581'!Názvy_tlače</vt:lpstr>
      <vt:lpstr>'SO 11582'!Názvy_tlače</vt:lpstr>
      <vt:lpstr>'SO 11929'!Názvy_tlače</vt:lpstr>
      <vt:lpstr>'SO 11930'!Názvy_tlače</vt:lpstr>
      <vt:lpstr>'SO 11931'!Názvy_tlače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cp:lastPrinted>2017-05-04T05:34:51Z</cp:lastPrinted>
  <dcterms:created xsi:type="dcterms:W3CDTF">2017-05-04T05:22:21Z</dcterms:created>
  <dcterms:modified xsi:type="dcterms:W3CDTF">2017-09-14T08:20:13Z</dcterms:modified>
</cp:coreProperties>
</file>